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30. - Spojka 18" sheetId="2" r:id="rId2"/>
    <sheet name="Seznam figur" sheetId="3" r:id="rId3"/>
    <sheet name="Pokyny pro vyplnění" sheetId="4" r:id="rId4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'30. - Spojka 18'!$C$93:$K$238</definedName>
    <definedName name="_xlnm.Print_Area" localSheetId="1">'30. - Spojka 18'!$C$4:$J$39,'30. - Spojka 18'!$C$45:$J$75,'30. - Spojka 18'!$C$81:$K$238</definedName>
    <definedName name="_xlnm.Print_Titles" localSheetId="1">'30. - Spojka 18'!$93:$93</definedName>
    <definedName name="_xlnm.Print_Area" localSheetId="2">'Seznam figur'!$C$4:$G$29</definedName>
    <definedName name="_xlnm.Print_Titles" localSheetId="2">'Seznam figur'!$9:$9</definedName>
    <definedName name="_xlnm.Print_Area" localSheetId="3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3" l="1" r="D7"/>
  <c i="2" r="J37"/>
  <c r="J36"/>
  <c i="1" r="AY55"/>
  <c i="2" r="J35"/>
  <c i="1" r="AX55"/>
  <c i="2" r="BI237"/>
  <c r="BH237"/>
  <c r="BG237"/>
  <c r="BF237"/>
  <c r="T237"/>
  <c r="R237"/>
  <c r="P237"/>
  <c r="BI235"/>
  <c r="BH235"/>
  <c r="BG235"/>
  <c r="BF235"/>
  <c r="T235"/>
  <c r="R235"/>
  <c r="P235"/>
  <c r="BI232"/>
  <c r="BH232"/>
  <c r="BG232"/>
  <c r="BF232"/>
  <c r="T232"/>
  <c r="R232"/>
  <c r="P232"/>
  <c r="BI229"/>
  <c r="BH229"/>
  <c r="BG229"/>
  <c r="BF229"/>
  <c r="T229"/>
  <c r="R229"/>
  <c r="P229"/>
  <c r="BI226"/>
  <c r="BH226"/>
  <c r="BG226"/>
  <c r="BF226"/>
  <c r="T226"/>
  <c r="R226"/>
  <c r="P226"/>
  <c r="BI221"/>
  <c r="BH221"/>
  <c r="BG221"/>
  <c r="BF221"/>
  <c r="T221"/>
  <c r="R221"/>
  <c r="P221"/>
  <c r="BI216"/>
  <c r="BH216"/>
  <c r="BG216"/>
  <c r="BF216"/>
  <c r="T216"/>
  <c r="R216"/>
  <c r="P216"/>
  <c r="BI214"/>
  <c r="BH214"/>
  <c r="BG214"/>
  <c r="BF214"/>
  <c r="T214"/>
  <c r="R214"/>
  <c r="P214"/>
  <c r="BI212"/>
  <c r="BH212"/>
  <c r="BG212"/>
  <c r="BF212"/>
  <c r="T212"/>
  <c r="R212"/>
  <c r="P212"/>
  <c r="BI209"/>
  <c r="BH209"/>
  <c r="BG209"/>
  <c r="BF209"/>
  <c r="T209"/>
  <c r="R209"/>
  <c r="P209"/>
  <c r="BI206"/>
  <c r="BH206"/>
  <c r="BG206"/>
  <c r="BF206"/>
  <c r="T206"/>
  <c r="R206"/>
  <c r="P206"/>
  <c r="BI203"/>
  <c r="BH203"/>
  <c r="BG203"/>
  <c r="BF203"/>
  <c r="T203"/>
  <c r="R203"/>
  <c r="P203"/>
  <c r="BI201"/>
  <c r="BH201"/>
  <c r="BG201"/>
  <c r="BF201"/>
  <c r="T201"/>
  <c r="R201"/>
  <c r="P201"/>
  <c r="BI198"/>
  <c r="BH198"/>
  <c r="BG198"/>
  <c r="BF198"/>
  <c r="T198"/>
  <c r="R198"/>
  <c r="P198"/>
  <c r="BI195"/>
  <c r="BH195"/>
  <c r="BG195"/>
  <c r="BF195"/>
  <c r="T195"/>
  <c r="R195"/>
  <c r="P195"/>
  <c r="BI193"/>
  <c r="BH193"/>
  <c r="BG193"/>
  <c r="BF193"/>
  <c r="T193"/>
  <c r="R193"/>
  <c r="P193"/>
  <c r="BI191"/>
  <c r="BH191"/>
  <c r="BG191"/>
  <c r="BF191"/>
  <c r="T191"/>
  <c r="R191"/>
  <c r="P191"/>
  <c r="BI189"/>
  <c r="BH189"/>
  <c r="BG189"/>
  <c r="BF189"/>
  <c r="T189"/>
  <c r="R189"/>
  <c r="P189"/>
  <c r="BI186"/>
  <c r="BH186"/>
  <c r="BG186"/>
  <c r="BF186"/>
  <c r="T186"/>
  <c r="R186"/>
  <c r="P186"/>
  <c r="BI181"/>
  <c r="BH181"/>
  <c r="BG181"/>
  <c r="BF181"/>
  <c r="T181"/>
  <c r="R181"/>
  <c r="P181"/>
  <c r="BI175"/>
  <c r="BH175"/>
  <c r="BG175"/>
  <c r="BF175"/>
  <c r="T175"/>
  <c r="R175"/>
  <c r="P175"/>
  <c r="BI170"/>
  <c r="BH170"/>
  <c r="BG170"/>
  <c r="BF170"/>
  <c r="T170"/>
  <c r="R170"/>
  <c r="P170"/>
  <c r="BI167"/>
  <c r="BH167"/>
  <c r="BG167"/>
  <c r="BF167"/>
  <c r="T167"/>
  <c r="R167"/>
  <c r="P167"/>
  <c r="BI163"/>
  <c r="BH163"/>
  <c r="BG163"/>
  <c r="BF163"/>
  <c r="T163"/>
  <c r="R163"/>
  <c r="P163"/>
  <c r="BI160"/>
  <c r="BH160"/>
  <c r="BG160"/>
  <c r="BF160"/>
  <c r="T160"/>
  <c r="R160"/>
  <c r="P160"/>
  <c r="BI157"/>
  <c r="BH157"/>
  <c r="BG157"/>
  <c r="BF157"/>
  <c r="T157"/>
  <c r="R157"/>
  <c r="P157"/>
  <c r="BI152"/>
  <c r="BH152"/>
  <c r="BG152"/>
  <c r="BF152"/>
  <c r="T152"/>
  <c r="R152"/>
  <c r="P152"/>
  <c r="BI149"/>
  <c r="BH149"/>
  <c r="BG149"/>
  <c r="BF149"/>
  <c r="T149"/>
  <c r="R149"/>
  <c r="P149"/>
  <c r="BI143"/>
  <c r="BH143"/>
  <c r="BG143"/>
  <c r="BF143"/>
  <c r="T143"/>
  <c r="R143"/>
  <c r="P143"/>
  <c r="BI140"/>
  <c r="BH140"/>
  <c r="BG140"/>
  <c r="BF140"/>
  <c r="T140"/>
  <c r="R140"/>
  <c r="P140"/>
  <c r="BI134"/>
  <c r="BH134"/>
  <c r="BG134"/>
  <c r="BF134"/>
  <c r="T134"/>
  <c r="R134"/>
  <c r="P134"/>
  <c r="BI131"/>
  <c r="BH131"/>
  <c r="BG131"/>
  <c r="BF131"/>
  <c r="T131"/>
  <c r="R131"/>
  <c r="P131"/>
  <c r="BI128"/>
  <c r="BH128"/>
  <c r="BG128"/>
  <c r="BF128"/>
  <c r="T128"/>
  <c r="R128"/>
  <c r="P128"/>
  <c r="BI124"/>
  <c r="BH124"/>
  <c r="BG124"/>
  <c r="BF124"/>
  <c r="T124"/>
  <c r="T123"/>
  <c r="R124"/>
  <c r="R123"/>
  <c r="P124"/>
  <c r="P123"/>
  <c r="BI121"/>
  <c r="BH121"/>
  <c r="BG121"/>
  <c r="BF121"/>
  <c r="T121"/>
  <c r="R121"/>
  <c r="P121"/>
  <c r="BI118"/>
  <c r="BH118"/>
  <c r="BG118"/>
  <c r="BF118"/>
  <c r="T118"/>
  <c r="R118"/>
  <c r="P118"/>
  <c r="BI116"/>
  <c r="BH116"/>
  <c r="BG116"/>
  <c r="BF116"/>
  <c r="T116"/>
  <c r="R116"/>
  <c r="P116"/>
  <c r="BI114"/>
  <c r="BH114"/>
  <c r="BG114"/>
  <c r="BF114"/>
  <c r="T114"/>
  <c r="R114"/>
  <c r="P114"/>
  <c r="BI111"/>
  <c r="BH111"/>
  <c r="BG111"/>
  <c r="BF111"/>
  <c r="T111"/>
  <c r="R111"/>
  <c r="P111"/>
  <c r="BI108"/>
  <c r="BH108"/>
  <c r="BG108"/>
  <c r="BF108"/>
  <c r="T108"/>
  <c r="R108"/>
  <c r="P108"/>
  <c r="BI104"/>
  <c r="BH104"/>
  <c r="BG104"/>
  <c r="BF104"/>
  <c r="T104"/>
  <c r="R104"/>
  <c r="P104"/>
  <c r="BI101"/>
  <c r="BH101"/>
  <c r="BG101"/>
  <c r="BF101"/>
  <c r="T101"/>
  <c r="R101"/>
  <c r="P101"/>
  <c r="BI98"/>
  <c r="BH98"/>
  <c r="BG98"/>
  <c r="BF98"/>
  <c r="T98"/>
  <c r="R98"/>
  <c r="P98"/>
  <c r="J91"/>
  <c r="J90"/>
  <c r="F90"/>
  <c r="F88"/>
  <c r="E86"/>
  <c r="J55"/>
  <c r="J54"/>
  <c r="F54"/>
  <c r="F52"/>
  <c r="E50"/>
  <c r="J18"/>
  <c r="E18"/>
  <c r="F55"/>
  <c r="J17"/>
  <c r="J12"/>
  <c r="J52"/>
  <c r="E7"/>
  <c r="E84"/>
  <c i="1" r="L50"/>
  <c r="AM50"/>
  <c r="AM49"/>
  <c r="L49"/>
  <c r="AM47"/>
  <c r="L47"/>
  <c r="L45"/>
  <c r="L44"/>
  <c i="2" r="BK226"/>
  <c r="J214"/>
  <c r="J198"/>
  <c r="BK167"/>
  <c r="J149"/>
  <c r="J131"/>
  <c r="J216"/>
  <c r="J195"/>
  <c r="J170"/>
  <c r="BK128"/>
  <c r="J111"/>
  <c r="J235"/>
  <c r="J206"/>
  <c r="J193"/>
  <c r="BK170"/>
  <c r="J140"/>
  <c r="J116"/>
  <c r="J226"/>
  <c r="BK191"/>
  <c r="J143"/>
  <c r="BK111"/>
  <c r="J98"/>
  <c r="BK232"/>
  <c r="BK206"/>
  <c r="BK195"/>
  <c r="BK163"/>
  <c r="BK140"/>
  <c r="J104"/>
  <c r="BK214"/>
  <c r="J189"/>
  <c r="J152"/>
  <c r="BK121"/>
  <c r="BK108"/>
  <c r="J237"/>
  <c r="BK212"/>
  <c r="BK198"/>
  <c r="J181"/>
  <c r="J163"/>
  <c r="J124"/>
  <c r="BK235"/>
  <c r="J209"/>
  <c r="BK149"/>
  <c r="BK114"/>
  <c r="J101"/>
  <c r="BK229"/>
  <c r="J221"/>
  <c r="J201"/>
  <c r="BK186"/>
  <c r="BK152"/>
  <c r="J128"/>
  <c r="BK221"/>
  <c r="BK175"/>
  <c r="BK157"/>
  <c r="BK131"/>
  <c r="J118"/>
  <c r="J232"/>
  <c r="J203"/>
  <c r="J191"/>
  <c r="J175"/>
  <c r="J157"/>
  <c r="J121"/>
  <c r="BK98"/>
  <c r="J212"/>
  <c r="BK181"/>
  <c r="BK124"/>
  <c r="J108"/>
  <c r="BK237"/>
  <c r="BK203"/>
  <c r="BK193"/>
  <c r="J160"/>
  <c r="BK143"/>
  <c r="BK116"/>
  <c r="BK209"/>
  <c r="BK160"/>
  <c r="BK134"/>
  <c r="J114"/>
  <c i="1" r="AS54"/>
  <c i="2" r="J229"/>
  <c r="BK201"/>
  <c r="BK189"/>
  <c r="J167"/>
  <c r="J134"/>
  <c r="BK101"/>
  <c r="BK216"/>
  <c r="J186"/>
  <c r="BK118"/>
  <c r="BK104"/>
  <c l="1" r="R205"/>
  <c r="BK97"/>
  <c r="J97"/>
  <c r="J62"/>
  <c r="T97"/>
  <c r="T96"/>
  <c r="R107"/>
  <c r="R106"/>
  <c r="R113"/>
  <c r="P127"/>
  <c r="BK159"/>
  <c r="J159"/>
  <c r="J69"/>
  <c r="T159"/>
  <c r="R188"/>
  <c r="P197"/>
  <c r="P211"/>
  <c r="P97"/>
  <c r="P96"/>
  <c r="P107"/>
  <c r="P106"/>
  <c r="BK113"/>
  <c r="J113"/>
  <c r="J65"/>
  <c r="T113"/>
  <c r="T127"/>
  <c r="P159"/>
  <c r="BK188"/>
  <c r="J188"/>
  <c r="J70"/>
  <c r="T188"/>
  <c r="T197"/>
  <c r="P205"/>
  <c r="T205"/>
  <c r="R211"/>
  <c r="P228"/>
  <c r="R97"/>
  <c r="R96"/>
  <c r="R95"/>
  <c r="BK107"/>
  <c r="BK106"/>
  <c r="J106"/>
  <c r="J63"/>
  <c r="T107"/>
  <c r="T106"/>
  <c r="P113"/>
  <c r="BK127"/>
  <c r="J127"/>
  <c r="J68"/>
  <c r="R127"/>
  <c r="R159"/>
  <c r="P188"/>
  <c r="BK197"/>
  <c r="J197"/>
  <c r="J71"/>
  <c r="R197"/>
  <c r="BK205"/>
  <c r="J205"/>
  <c r="J72"/>
  <c r="BK211"/>
  <c r="J211"/>
  <c r="J73"/>
  <c r="T211"/>
  <c r="BK228"/>
  <c r="J228"/>
  <c r="J74"/>
  <c r="R228"/>
  <c r="T228"/>
  <c r="E48"/>
  <c r="F91"/>
  <c r="BE128"/>
  <c r="BE131"/>
  <c r="BE134"/>
  <c r="BE152"/>
  <c r="BE157"/>
  <c r="BE163"/>
  <c r="BE167"/>
  <c r="BE170"/>
  <c r="BE186"/>
  <c r="BE189"/>
  <c r="BE198"/>
  <c r="BE201"/>
  <c r="BE203"/>
  <c r="BE214"/>
  <c r="BE237"/>
  <c r="J88"/>
  <c r="BE116"/>
  <c r="BE143"/>
  <c r="BE149"/>
  <c r="BE160"/>
  <c r="BE206"/>
  <c r="BE212"/>
  <c r="BE216"/>
  <c r="BE221"/>
  <c r="BE114"/>
  <c r="BE124"/>
  <c r="BE140"/>
  <c r="BE181"/>
  <c r="BE191"/>
  <c r="BE195"/>
  <c r="BE209"/>
  <c r="BE226"/>
  <c r="BE229"/>
  <c r="BE98"/>
  <c r="BE101"/>
  <c r="BE104"/>
  <c r="BE108"/>
  <c r="BE111"/>
  <c r="BE118"/>
  <c r="BE121"/>
  <c r="BE175"/>
  <c r="BE193"/>
  <c r="BE232"/>
  <c r="BE235"/>
  <c r="BK123"/>
  <c r="J123"/>
  <c r="J66"/>
  <c r="J34"/>
  <c i="1" r="AW55"/>
  <c i="2" r="F37"/>
  <c i="1" r="BD55"/>
  <c r="BD54"/>
  <c r="W33"/>
  <c i="2" r="F35"/>
  <c i="1" r="BB55"/>
  <c r="BB54"/>
  <c r="AX54"/>
  <c i="2" r="F36"/>
  <c i="1" r="BC55"/>
  <c r="BC54"/>
  <c r="W32"/>
  <c i="2" r="F34"/>
  <c i="1" r="BA55"/>
  <c r="BA54"/>
  <c r="W30"/>
  <c i="2" l="1" r="R126"/>
  <c r="P95"/>
  <c r="P126"/>
  <c r="T95"/>
  <c r="T126"/>
  <c r="R94"/>
  <c r="J107"/>
  <c r="J64"/>
  <c r="BK96"/>
  <c r="J96"/>
  <c r="J61"/>
  <c r="BK126"/>
  <c r="J126"/>
  <c r="J67"/>
  <c i="1" r="AY54"/>
  <c i="2" r="J33"/>
  <c i="1" r="AV55"/>
  <c r="AT55"/>
  <c r="AW54"/>
  <c r="AK30"/>
  <c i="2" r="F33"/>
  <c i="1" r="AZ55"/>
  <c r="AZ54"/>
  <c r="W29"/>
  <c r="W31"/>
  <c i="2" l="1" r="T94"/>
  <c r="P94"/>
  <c i="1" r="AU55"/>
  <c i="2" r="BK95"/>
  <c r="J95"/>
  <c r="J60"/>
  <c i="1" r="AU54"/>
  <c r="AV54"/>
  <c r="AK29"/>
  <c i="2" l="1" r="BK94"/>
  <c r="J94"/>
  <c r="J59"/>
  <c i="1" r="AT54"/>
  <c i="2" l="1" r="J30"/>
  <c i="1" r="AG55"/>
  <c r="AG54"/>
  <c r="AN54"/>
  <c l="1" r="AN55"/>
  <c i="2" r="J39"/>
  <c i="1" r="AK26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<sst xmlns="http://schemas.openxmlformats.org/spreadsheetml/2006/main">
  <si>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</si>
  <si>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</si>
  <si>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</si>
  <si>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</si>
  <si>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</si>
  <si>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{2e702edf-7aab-47ea-a04e-c295a53d006b}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</si>
  <si>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</si>
  <si>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</si>
  <si>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</si>
  <si>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</si>
  <si>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</si>
  <si>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</si>
  <si>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</si>
  <si>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</si>
  <si>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2021-01M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</si>
  <si>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</si>
  <si>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</si>
  <si>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SPŠ dopravní Plzeň – výměna střešní krytiny</t>
  </si>
  <si>
    <t>KSO:</t>
  </si>
  <si>
    <t/>
  </si>
  <si>
    <t>CC-CZ:</t>
  </si>
  <si>
    <t>Místo:</t>
  </si>
  <si>
    <t>Karlovarská 99, Plzeň</t>
  </si>
  <si>
    <t>Datum:</t>
  </si>
  <si>
    <t>20. 1. 2021</t>
  </si>
  <si>
    <t>Zadavatel:</t>
  </si>
  <si>
    <t>IČ:</t>
  </si>
  <si>
    <t>Střední průmyslová škola dopravní, Plzeň</t>
  </si>
  <si>
    <t>DIČ:</t>
  </si>
  <si>
    <t>Uchazeč:</t>
  </si>
  <si>
    <t>Vyplň údaj</t>
  </si>
  <si>
    <t>Projektant:</t>
  </si>
  <si>
    <t>PLANSTAV a.s.</t>
  </si>
  <si>
    <t>True</t>
  </si>
  <si>
    <t>Zpracovatel:</t>
  </si>
  <si>
    <t>Michal Jirka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</si>
  <si>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</si>
  <si>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www.podminky.urs.cz.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</si>
  <si>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</si>
  <si>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</si>
  <si>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</si>
  <si>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</si>
  <si>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</si>
  <si>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</si>
  <si>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</si>
  <si>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</si>
  <si>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</si>
  <si>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</si>
  <si>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</si>
  <si>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</si>
  <si>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</si>
  <si>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</si>
  <si>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</si>
  <si>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</si>
  <si>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</si>
  <si>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</si>
  <si>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</si>
  <si>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</si>
  <si>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</si>
  <si>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</si>
  <si>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</si>
  <si>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</si>
  <si>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</si>
  <si>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</si>
  <si>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</si>
  <si>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</si>
  <si>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</si>
  <si>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</si>
  <si>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</si>
  <si>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</si>
  <si>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</si>
  <si>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</si>
  <si>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</si>
  <si>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</si>
  <si>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</si>
  <si>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</si>
  <si>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</si>
  <si>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30.</t>
  </si>
  <si>
    <t>Spojka 18</t>
  </si>
  <si>
    <t>STA</t>
  </si>
  <si>
    <t>1</t>
  </si>
  <si>
    <t>{dba17c05-79dc-4661-98b0-869fb6fe92e4}</t>
  </si>
  <si>
    <t>2</t>
  </si>
  <si>
    <t>STR</t>
  </si>
  <si>
    <t>M2</t>
  </si>
  <si>
    <t>85,98</t>
  </si>
  <si>
    <t>OBVOD</t>
  </si>
  <si>
    <t>M</t>
  </si>
  <si>
    <t>51,2</t>
  </si>
  <si>
    <t>KRYCÍ LIST SOUPISU PRACÍ</t>
  </si>
  <si>
    <t>Objekt:</t>
  </si>
  <si>
    <t>30. - Spojka 18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</si>
  <si>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</si>
  <si>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</si>
  <si>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</si>
  <si>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</si>
  <si>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</si>
  <si>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6 - Úpravy povrchů, podlahy a osazování výplní</t>
  </si>
  <si>
    <t xml:space="preserve">      62 - Úprava povrchů vnějších</t>
  </si>
  <si>
    <t xml:space="preserve">    9 - Ostatní konstrukce a práce, bourání</t>
  </si>
  <si>
    <t xml:space="preserve">      95 - Různé dokončovací konstrukce a práce pozemních staveb</t>
  </si>
  <si>
    <t xml:space="preserve">    997 - Přesun sutě</t>
  </si>
  <si>
    <t xml:space="preserve">    998 - Přesun hmot</t>
  </si>
  <si>
    <t>PSV - Práce a dodávky PSV</t>
  </si>
  <si>
    <t xml:space="preserve">    712 - Povlakové krytiny</t>
  </si>
  <si>
    <t xml:space="preserve">    713 - Izolace tepelné</t>
  </si>
  <si>
    <t xml:space="preserve">    721 - Zdravotechnika - vnitřní kanalizace</t>
  </si>
  <si>
    <t xml:space="preserve">    743 - Elektromontáže - hrubá montáž</t>
  </si>
  <si>
    <t xml:space="preserve">    762 - Konstrukce tesařské</t>
  </si>
  <si>
    <t xml:space="preserve">    764 - Konstrukce klempířské</t>
  </si>
  <si>
    <t xml:space="preserve">    767 - Konstrukce zámečnické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</si>
  <si>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</si>
  <si>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</si>
  <si>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</si>
  <si>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</si>
  <si>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</si>
  <si>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</si>
  <si>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</si>
  <si>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</si>
  <si>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</si>
  <si>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</si>
  <si>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</si>
  <si>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</si>
  <si>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</si>
  <si>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</si>
  <si>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</si>
  <si>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</si>
  <si>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</si>
  <si>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</si>
  <si>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62</t>
  </si>
  <si>
    <t>Úprava povrchů vnějších</t>
  </si>
  <si>
    <t>K</t>
  </si>
  <si>
    <t>622211021</t>
  </si>
  <si>
    <t>Montáž kontaktního zateplení vnějších stěn lepením a mechanickým kotvením polystyrénových desek tl do 120 mm</t>
  </si>
  <si>
    <t>m2</t>
  </si>
  <si>
    <t>CS ÚRS 2021 01</t>
  </si>
  <si>
    <t>4</t>
  </si>
  <si>
    <t>3</t>
  </si>
  <si>
    <t>-100525875</t>
  </si>
  <si>
    <t>PP</t>
  </si>
  <si>
    <t>Montáž kontaktního zateplení lepením a mechanickým kotvením z polystyrenových desek nebo z kombinovaných desek na vnější stěny, tloušťky desek přes 80 do 120 mm</t>
  </si>
  <si>
    <t>VV</t>
  </si>
  <si>
    <t>2,5*5,5</t>
  </si>
  <si>
    <t>28375950</t>
  </si>
  <si>
    <t>deska EPS 100 fasádní λ=0,037 tl 100mm</t>
  </si>
  <si>
    <t>8</t>
  </si>
  <si>
    <t>-2018921955</t>
  </si>
  <si>
    <t>13,75*1,02 'Přepočtené koeficientem množství</t>
  </si>
  <si>
    <t>622531011</t>
  </si>
  <si>
    <t>Tenkovrstvá silikonová zrnitá omítka tl. 1,5 mm včetně penetrace vnějších stěn</t>
  </si>
  <si>
    <t>1600816696</t>
  </si>
  <si>
    <t>Omítka tenkovrstvá silikonová vnějších ploch probarvená, včetně penetrace podkladu zrnitá, tloušťky 1,5 mm stěn</t>
  </si>
  <si>
    <t>9</t>
  </si>
  <si>
    <t>Ostatní konstrukce a práce, bourání</t>
  </si>
  <si>
    <t>95</t>
  </si>
  <si>
    <t>Různé dokončovací konstrukce a práce pozemních staveb</t>
  </si>
  <si>
    <t>953961111</t>
  </si>
  <si>
    <t>Kotvy chemickým tmelem M 8 hl 80 mm do betonu, ŽB nebo kamene s vyvrtáním otvoru</t>
  </si>
  <si>
    <t>kus</t>
  </si>
  <si>
    <t>-1636653409</t>
  </si>
  <si>
    <t>Kotvy chemické s vyvrtáním otvoru do betonu, železobetonu nebo tvrdého kamene tmel, velikost M 8, hloubka 80 mm</t>
  </si>
  <si>
    <t>1*4"střešní vpust</t>
  </si>
  <si>
    <t>5</t>
  </si>
  <si>
    <t>953965111</t>
  </si>
  <si>
    <t>Kotevní šroub pro chemické kotvy M 8 dl 110 mm</t>
  </si>
  <si>
    <t>-94575579</t>
  </si>
  <si>
    <t>Kotvy chemické s vyvrtáním otvoru kotevní šrouby pro chemické kotvy, velikost M 8, délka 110 mm</t>
  </si>
  <si>
    <t>997</t>
  </si>
  <si>
    <t>Přesun sutě</t>
  </si>
  <si>
    <t>997013113</t>
  </si>
  <si>
    <t>Vnitrostaveništní doprava suti a vybouraných hmot pro budovy v do 12 m s použitím mechanizace</t>
  </si>
  <si>
    <t>t</t>
  </si>
  <si>
    <t>-1072103704</t>
  </si>
  <si>
    <t>Vnitrostaveništní doprava suti a vybouraných hmot vodorovně do 50 m svisle s použitím mechanizace pro budovy a haly výšky přes 9 do 12 m</t>
  </si>
  <si>
    <t>7</t>
  </si>
  <si>
    <t>997013501</t>
  </si>
  <si>
    <t>Odvoz suti a vybouraných hmot na skládku nebo meziskládku do 1 km se složením</t>
  </si>
  <si>
    <t>605016086</t>
  </si>
  <si>
    <t>Odvoz suti a vybouraných hmot na skládku nebo meziskládku se složením, na vzdálenost do 1 km</t>
  </si>
  <si>
    <t>997013509</t>
  </si>
  <si>
    <t>Příplatek k odvozu suti a vybouraných hmot na skládku ZKD 1 km přes 1 km</t>
  </si>
  <si>
    <t>472060348</t>
  </si>
  <si>
    <t>Odvoz suti a vybouraných hmot na skládku nebo meziskládku se složením, na vzdálenost Příplatek k ceně za každý další i započatý 1 km přes 1 km</t>
  </si>
  <si>
    <t>0,281*19 'Přepočtené koeficientem množství</t>
  </si>
  <si>
    <t>997013631</t>
  </si>
  <si>
    <t>Poplatek za uložení na skládce (skládkovné) stavebního odpadu směsného kód odpadu 17 09 04</t>
  </si>
  <si>
    <t>1057833313</t>
  </si>
  <si>
    <t>Poplatek za uložení stavebního odpadu na skládce (skládkovné) směsného stavebního a demoličního zatříděného do Katalogu odpadů pod kódem 17 09 04</t>
  </si>
  <si>
    <t>998</t>
  </si>
  <si>
    <t>Přesun hmot</t>
  </si>
  <si>
    <t>10</t>
  </si>
  <si>
    <t>998011002</t>
  </si>
  <si>
    <t>Přesun hmot pro budovy zděné v do 12 m</t>
  </si>
  <si>
    <t>1582740122</t>
  </si>
  <si>
    <t>Přesun hmot pro budovy občanské výstavby, bydlení, výrobu a služby s nosnou svislou konstrukcí zděnou z cihel, tvárnic nebo kamene vodorovná dopravní vzdálenost do 100 m pro budovy výšky přes 6 do 12 m</t>
  </si>
  <si>
    <t>PSV</t>
  </si>
  <si>
    <t>Práce a dodávky PSV</t>
  </si>
  <si>
    <t>712</t>
  </si>
  <si>
    <t>Povlakové krytiny</t>
  </si>
  <si>
    <t>11</t>
  </si>
  <si>
    <t>712300841</t>
  </si>
  <si>
    <t>Odstranění povlakové krytiny střech do 10° odškrabáním mechu s urovnáním povrchu a očištěním</t>
  </si>
  <si>
    <t>16</t>
  </si>
  <si>
    <t>1845595884</t>
  </si>
  <si>
    <t>Odstranění ze střech plochých do 10° mechu odškrabáním a očistěním s urovnáním povrchu</t>
  </si>
  <si>
    <t>12</t>
  </si>
  <si>
    <t>712331111</t>
  </si>
  <si>
    <t>Provedení povlakové krytiny střech do 10° podkladní vrstvy pásy na sucho samolepící</t>
  </si>
  <si>
    <t>922159040</t>
  </si>
  <si>
    <t>Provedení povlakové krytiny střech plochých do 10° pásy na sucho podkladní samolepící asfaltový pás</t>
  </si>
  <si>
    <t>85,98"STŘECHA</t>
  </si>
  <si>
    <t>13</t>
  </si>
  <si>
    <t>62866281</t>
  </si>
  <si>
    <t>pás asfaltový samolepicí modifikovaný SBS tl 3,0mm s vložkou ze skleněné tkaniny se spalitelnou fólií nebo jemnozrnným minerálním posypem nebo textilií na horním povrchu</t>
  </si>
  <si>
    <t>32</t>
  </si>
  <si>
    <t>1996705165</t>
  </si>
  <si>
    <t>0,55*obvod</t>
  </si>
  <si>
    <t>Součet</t>
  </si>
  <si>
    <t>114,14*1,1655 'Přepočtené koeficientem množství</t>
  </si>
  <si>
    <t>14</t>
  </si>
  <si>
    <t>712341559</t>
  </si>
  <si>
    <t>Provedení povlakové krytiny střech do 10° pásy NAIP přitavením v plné ploše</t>
  </si>
  <si>
    <t>-1808786016</t>
  </si>
  <si>
    <t>Provedení povlakové krytiny střech plochých do 10° pásy přitavením NAIP v plné ploše</t>
  </si>
  <si>
    <t>62855017</t>
  </si>
  <si>
    <t>pás asfaltový natavitelný modifikovaný SBS tl 4,5mm s retardéry hoření, BROOF(t3) s vložkou ze polyesterové vyztužené rohože a hrubozrnným břidličným posypem na horním povrchu</t>
  </si>
  <si>
    <t>1121542319</t>
  </si>
  <si>
    <t>71283110R</t>
  </si>
  <si>
    <t>Provedení povlakové krytiny vytažením na konstrukce pásy samolepící</t>
  </si>
  <si>
    <t>vlastní položka</t>
  </si>
  <si>
    <t>-2097513376</t>
  </si>
  <si>
    <t>Provedení povlakové krytiny střech samostatným vytažením izolačního povlaku pásy na konstrukce převyšující úroveň střechy, pásy samolepící</t>
  </si>
  <si>
    <t>17</t>
  </si>
  <si>
    <t>712841559</t>
  </si>
  <si>
    <t>Provedení povlakové krytiny vytažením na konstrukce pásy přitavením NAIP</t>
  </si>
  <si>
    <t>-1172997761</t>
  </si>
  <si>
    <t>Provedení povlakové krytiny střech samostatným vytažením izolačního povlaku pásy přitavením na konstrukce převyšující úroveň střechy, NAIP</t>
  </si>
  <si>
    <t>51,20"OBVOD</t>
  </si>
  <si>
    <t>Mezisoučet</t>
  </si>
  <si>
    <t>0,55*OBVOD</t>
  </si>
  <si>
    <t>18</t>
  </si>
  <si>
    <t>998712102</t>
  </si>
  <si>
    <t>Přesun hmot tonážní tonážní pro krytiny povlakové v objektech v do 12 m</t>
  </si>
  <si>
    <t>2082292840</t>
  </si>
  <si>
    <t>Přesun hmot pro povlakové krytiny stanovený z hmotnosti přesunovaného materiálu vodorovná dopravní vzdálenost do 50 m v objektech výšky přes 6 do 12 m</t>
  </si>
  <si>
    <t>713</t>
  </si>
  <si>
    <t>Izolace tepelné</t>
  </si>
  <si>
    <t>19</t>
  </si>
  <si>
    <t>713141135</t>
  </si>
  <si>
    <t>Montáž izolace tepelné střech plochých lepené za studena bodově 1 vrstva rohoží, pásů, dílců, desek</t>
  </si>
  <si>
    <t>-439805923</t>
  </si>
  <si>
    <t>Montáž tepelné izolace střech plochých rohožemi, pásy, deskami, dílci, bloky (izolační materiál ve specifikaci) přilepenými za studena bodově, jednovrstvá</t>
  </si>
  <si>
    <t>20</t>
  </si>
  <si>
    <t>28372321</t>
  </si>
  <si>
    <t>deska EPS 100 do plochých střech a podlah λ=0,037 tl 200mm</t>
  </si>
  <si>
    <t>-703793404</t>
  </si>
  <si>
    <t>85,98*1,05 'Přepočtené koeficientem množství</t>
  </si>
  <si>
    <t>713141243</t>
  </si>
  <si>
    <t>Přikotvení tepelné izolace šrouby do betonu pro izolaci tl přes 140 do 200 mm</t>
  </si>
  <si>
    <t>-1188930275</t>
  </si>
  <si>
    <t>Montáž tepelné izolace střech plochých mechanické přikotvení šrouby včetně dodávky šroubů, bez položení tepelné izolace tl. izolace přes 140 do 200 mm do betonu</t>
  </si>
  <si>
    <t>22</t>
  </si>
  <si>
    <t>713141391</t>
  </si>
  <si>
    <t>Montáž izolace tepelné stěn výšky do 1000 mm na atiky a prostupy střechou lepené za studena zplna</t>
  </si>
  <si>
    <t>-757680624</t>
  </si>
  <si>
    <t>Montáž tepelné izolace střech plochých na konstrukce stěn převyšující úroveň střechy např. atiky, prostupy střešní krytinou do výšky 1 000 mm přilepenými za studena zplna</t>
  </si>
  <si>
    <t>zateplení atiky</t>
  </si>
  <si>
    <t>(0,55+0,35)*28</t>
  </si>
  <si>
    <t>23</t>
  </si>
  <si>
    <t>28372309</t>
  </si>
  <si>
    <t>deska EPS 100 do plochých střech a podlah λ=0,037 tl 100mm</t>
  </si>
  <si>
    <t>19558196</t>
  </si>
  <si>
    <t>0,55*28</t>
  </si>
  <si>
    <t>15,4*1,05 'Přepočtené koeficientem množství</t>
  </si>
  <si>
    <t>24</t>
  </si>
  <si>
    <t>28376105</t>
  </si>
  <si>
    <t>klín izolační z XPS spádový</t>
  </si>
  <si>
    <t>m3</t>
  </si>
  <si>
    <t>612282169</t>
  </si>
  <si>
    <t>zateplení koruny atiky</t>
  </si>
  <si>
    <t>0,05*0,35*28</t>
  </si>
  <si>
    <t>25</t>
  </si>
  <si>
    <t>998713102</t>
  </si>
  <si>
    <t>Přesun hmot tonážní pro izolace tepelné v objektech v do 12 m</t>
  </si>
  <si>
    <t>-1560815847</t>
  </si>
  <si>
    <t>Přesun hmot pro izolace tepelné stanovený z hmotnosti přesunovaného materiálu vodorovná dopravní vzdálenost do 50 m v objektech výšky přes 6 m do 12 m</t>
  </si>
  <si>
    <t>721</t>
  </si>
  <si>
    <t>Zdravotechnika - vnitřní kanalizace</t>
  </si>
  <si>
    <t>26</t>
  </si>
  <si>
    <t>721173706</t>
  </si>
  <si>
    <t>Potrubí kanalizační z PE odpadní DN 100</t>
  </si>
  <si>
    <t>m</t>
  </si>
  <si>
    <t>369207157</t>
  </si>
  <si>
    <t>Potrubí z trub polyetylenových svařované odpadní (svislé) DN 100</t>
  </si>
  <si>
    <t>27</t>
  </si>
  <si>
    <t>721210823</t>
  </si>
  <si>
    <t>Demontáž vpustí střešních DN 125</t>
  </si>
  <si>
    <t>-1834181936</t>
  </si>
  <si>
    <t>Demontáž kanalizačního příslušenství střešních vtoků DN 125</t>
  </si>
  <si>
    <t>28</t>
  </si>
  <si>
    <t>721233213</t>
  </si>
  <si>
    <t>Střešní vtok polypropylen PP pro pochůzné střechy svislý odtok DN 125</t>
  </si>
  <si>
    <t>1881426736</t>
  </si>
  <si>
    <t>Střešní vtoky (vpusti) polypropylenové (PP) pro pochůzné střechy s odtokem svislým DN 125</t>
  </si>
  <si>
    <t>29</t>
  </si>
  <si>
    <t>998721102</t>
  </si>
  <si>
    <t>Přesun hmot tonážní pro vnitřní kanalizace v objektech v do 12 m</t>
  </si>
  <si>
    <t>-2090659040</t>
  </si>
  <si>
    <t>Přesun hmot pro vnitřní kanalizace stanovený z hmotnosti přesunovaného materiálu vodorovná dopravní vzdálenost do 50 m v objektech výšky přes 6 do 12 m</t>
  </si>
  <si>
    <t>743</t>
  </si>
  <si>
    <t>Elektromontáže - hrubá montáž</t>
  </si>
  <si>
    <t>30</t>
  </si>
  <si>
    <t>743-D</t>
  </si>
  <si>
    <t>Demontáž stávajícího vedení hromosvodu na střeše</t>
  </si>
  <si>
    <t>725293009</t>
  </si>
  <si>
    <t xml:space="preserve">18,3"délku hromosvodu přeměřit </t>
  </si>
  <si>
    <t>31</t>
  </si>
  <si>
    <t>743-R1</t>
  </si>
  <si>
    <t xml:space="preserve">Dodávka a montáž nového hromosvodu na střeše v původních trasách </t>
  </si>
  <si>
    <t>-854737539</t>
  </si>
  <si>
    <t>743-REV</t>
  </si>
  <si>
    <t>Revize hromosvodu</t>
  </si>
  <si>
    <t>-1061784882</t>
  </si>
  <si>
    <t>762</t>
  </si>
  <si>
    <t>Konstrukce tesařské</t>
  </si>
  <si>
    <t>33</t>
  </si>
  <si>
    <t>76236131R</t>
  </si>
  <si>
    <t>Konstrukční vrstva pod klempířské prvky pro oplechování horních ploch zdí a nadezdívek (atik) z desek voděvzdorné překližky šroubovaných do podkladu, tloušťky desky 21 mm</t>
  </si>
  <si>
    <t>-260212878</t>
  </si>
  <si>
    <t>0,35*28"pod 1K</t>
  </si>
  <si>
    <t>34</t>
  </si>
  <si>
    <t>998762103</t>
  </si>
  <si>
    <t>Přesun hmot tonážní pro kce tesařské v objektech v do 24 m</t>
  </si>
  <si>
    <t>-2074453130</t>
  </si>
  <si>
    <t>Přesun hmot pro konstrukce tesařské stanovený z hmotnosti přesunovaného materiálu vodorovná dopravní vzdálenost do 50 m v objektech výšky přes 12 do 24 m</t>
  </si>
  <si>
    <t>764</t>
  </si>
  <si>
    <t>Konstrukce klempířské</t>
  </si>
  <si>
    <t>35</t>
  </si>
  <si>
    <t>764002841</t>
  </si>
  <si>
    <t>Demontáž oplechování horních ploch zdí a nadezdívek do suti</t>
  </si>
  <si>
    <t>-2140956958</t>
  </si>
  <si>
    <t>Demontáž klempířských konstrukcí oplechování horních ploch zdí a nadezdívek do suti</t>
  </si>
  <si>
    <t>36</t>
  </si>
  <si>
    <t>764002871</t>
  </si>
  <si>
    <t>Demontáž lemování zdí do suti</t>
  </si>
  <si>
    <t>-1407959674</t>
  </si>
  <si>
    <t>Demontáž klempířských konstrukcí lemování zdí do suti</t>
  </si>
  <si>
    <t>37</t>
  </si>
  <si>
    <t>76421460R</t>
  </si>
  <si>
    <t>Oplechování horních ploch a atik bez rohů z Pz s povrch úpravou mechanicky kotvené rš 550 mm</t>
  </si>
  <si>
    <t>1747657923</t>
  </si>
  <si>
    <t>Oplechování horních ploch zdí a nadezdívek (atik) z pozinkovaného plechu s povrchovou úpravou mechanicky kotvené rš 550 mm</t>
  </si>
  <si>
    <t>1K</t>
  </si>
  <si>
    <t>38</t>
  </si>
  <si>
    <t>764311603</t>
  </si>
  <si>
    <t>Lemování rovných zdí střech s krytinou prejzovou nebo vlnitou z Pz s povrchovou úpravou rš 250 mm</t>
  </si>
  <si>
    <t>2031270164</t>
  </si>
  <si>
    <t>Lemování zdí z pozinkovaného plechu s povrchovou úpravou boční nebo horní rovné, střech s krytinou prejzovou nebo vlnitou rš 250 mm</t>
  </si>
  <si>
    <t>3K</t>
  </si>
  <si>
    <t>39</t>
  </si>
  <si>
    <t>998764102</t>
  </si>
  <si>
    <t>Přesun hmot tonážní pro konstrukce klempířské v objektech v do 12 m</t>
  </si>
  <si>
    <t>-5891596</t>
  </si>
  <si>
    <t>Přesun hmot pro konstrukce klempířské stanovený z hmotnosti přesunovaného materiálu vodorovná dopravní vzdálenost do 50 m v objektech výšky přes 6 do 12 m</t>
  </si>
  <si>
    <t>767</t>
  </si>
  <si>
    <t>Konstrukce zámečnické</t>
  </si>
  <si>
    <t>40</t>
  </si>
  <si>
    <t>767832122</t>
  </si>
  <si>
    <t>Montáž venkovních požárních žebříků do betonu bez suchovodu</t>
  </si>
  <si>
    <t>-922506008</t>
  </si>
  <si>
    <t>3,3"1Z</t>
  </si>
  <si>
    <t>41</t>
  </si>
  <si>
    <t>767834111</t>
  </si>
  <si>
    <t>Příplatek k ceně za montáž ochranného koše šroubovaný</t>
  </si>
  <si>
    <t>-196031904</t>
  </si>
  <si>
    <t>Montáž venkovních požárních žebříků Příplatek k cenám za montáž ochranného koše, připevněného šroubováním</t>
  </si>
  <si>
    <t>1,1"1Z</t>
  </si>
  <si>
    <t>42</t>
  </si>
  <si>
    <t>1Z</t>
  </si>
  <si>
    <t>Ocelový žebřík s ochranným košem a výlezovými madly žárově pozink. š.600mm v. 2,2m + výlez na střechu v.1,1m ochranný koš v.1,1m na prodloužené kotven, odkaz 1Z</t>
  </si>
  <si>
    <t>-681193783</t>
  </si>
  <si>
    <t>43</t>
  </si>
  <si>
    <t>998767102</t>
  </si>
  <si>
    <t>Přesun hmot tonážní pro zámečnické konstrukce v objektech v do 12 m</t>
  </si>
  <si>
    <t>1028309031</t>
  </si>
  <si>
    <t>Přesun hmot pro zámečnické konstrukce stanovený z hmotnosti přesunovaného materiálu vodorovná dopravní vzdálenost do 50 m v objektech výšky přes 6 do 12 m</t>
  </si>
  <si>
    <t>SEZNAM FIGUR</t>
  </si>
  <si>
    <t>Výměra</t>
  </si>
  <si>
    <t xml:space="preserve"> 30.</t>
  </si>
  <si>
    <t>Použití figury:</t>
  </si>
  <si>
    <t>OBVOD_1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</si>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</sst>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80008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0" fillId="0" borderId="0" applyNumberFormat="0" applyFill="0" applyBorder="0" applyAlignment="0" applyProtection="0"/>
  </cellStyleXfs>
  <cellXfs count="37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3" fillId="4" borderId="8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right" vertical="center"/>
    </xf>
    <xf numFmtId="0" fontId="23" fillId="4" borderId="9" xfId="0" applyFont="1" applyFill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166" fontId="30" fillId="0" borderId="21" xfId="0" applyNumberFormat="1" applyFont="1" applyBorder="1" applyAlignment="1" applyProtection="1">
      <alignment vertical="center"/>
    </xf>
    <xf numFmtId="4" fontId="30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4" fillId="0" borderId="13" xfId="0" applyNumberFormat="1" applyFont="1" applyBorder="1" applyAlignment="1" applyProtection="1"/>
    <xf numFmtId="166" fontId="34" fillId="0" borderId="14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6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4" xfId="0" applyFont="1" applyBorder="1" applyAlignment="1">
      <alignment horizontal="center" vertical="center" wrapText="1"/>
    </xf>
    <xf numFmtId="0" fontId="23" fillId="4" borderId="17" xfId="0" applyFont="1" applyFill="1" applyBorder="1" applyAlignment="1">
      <alignment horizontal="center" vertical="center" wrapText="1"/>
    </xf>
    <xf numFmtId="0" fontId="23" fillId="4" borderId="18" xfId="0" applyFont="1" applyFill="1" applyBorder="1" applyAlignment="1">
      <alignment horizontal="center" vertical="center" wrapText="1"/>
    </xf>
    <xf numFmtId="0" fontId="23" fillId="4" borderId="19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0" fillId="0" borderId="17" xfId="0" applyFont="1" applyBorder="1" applyAlignment="1">
      <alignment horizontal="left" vertical="center" wrapText="1"/>
    </xf>
    <xf numFmtId="0" fontId="40" fillId="0" borderId="23" xfId="0" applyFont="1" applyBorder="1" applyAlignment="1">
      <alignment horizontal="left" vertical="center" wrapText="1"/>
    </xf>
    <xf numFmtId="0" fontId="40" fillId="0" borderId="23" xfId="0" applyFont="1" applyBorder="1" applyAlignment="1">
      <alignment horizontal="left" vertical="center"/>
    </xf>
    <xf numFmtId="167" fontId="40" fillId="0" borderId="19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5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41" fillId="0" borderId="24" xfId="0" applyFont="1" applyBorder="1" applyAlignment="1">
      <alignment vertical="center" wrapText="1"/>
    </xf>
    <xf numFmtId="0" fontId="41" fillId="0" borderId="25" xfId="0" applyFont="1" applyBorder="1" applyAlignment="1">
      <alignment vertical="center" wrapText="1"/>
    </xf>
    <xf numFmtId="0" fontId="41" fillId="0" borderId="26" xfId="0" applyFont="1" applyBorder="1" applyAlignment="1">
      <alignment vertical="center" wrapText="1"/>
    </xf>
    <xf numFmtId="0" fontId="41" fillId="0" borderId="27" xfId="0" applyFont="1" applyBorder="1" applyAlignment="1">
      <alignment horizontal="center" vertical="center" wrapText="1"/>
    </xf>
    <xf numFmtId="0" fontId="42" fillId="0" borderId="1" xfId="0" applyFont="1" applyBorder="1" applyAlignment="1">
      <alignment horizontal="center" vertical="center" wrapText="1"/>
    </xf>
    <xf numFmtId="0" fontId="41" fillId="0" borderId="28" xfId="0" applyFont="1" applyBorder="1" applyAlignment="1">
      <alignment horizontal="center" vertical="center" wrapText="1"/>
    </xf>
    <xf numFmtId="0" fontId="41" fillId="0" borderId="27" xfId="0" applyFont="1" applyBorder="1" applyAlignment="1">
      <alignment vertical="center" wrapText="1"/>
    </xf>
    <xf numFmtId="0" fontId="43" fillId="0" borderId="29" xfId="0" applyFont="1" applyBorder="1" applyAlignment="1">
      <alignment horizontal="left" wrapText="1"/>
    </xf>
    <xf numFmtId="0" fontId="41" fillId="0" borderId="28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27" xfId="0" applyFont="1" applyBorder="1" applyAlignment="1">
      <alignment vertical="center" wrapText="1"/>
    </xf>
    <xf numFmtId="0" fontId="44" fillId="0" borderId="1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vertical="center"/>
    </xf>
    <xf numFmtId="49" fontId="44" fillId="0" borderId="1" xfId="0" applyNumberFormat="1" applyFont="1" applyBorder="1" applyAlignment="1">
      <alignment horizontal="left" vertical="center" wrapText="1"/>
    </xf>
    <xf numFmtId="49" fontId="44" fillId="0" borderId="1" xfId="0" applyNumberFormat="1" applyFont="1" applyBorder="1" applyAlignment="1">
      <alignment vertical="center" wrapText="1"/>
    </xf>
    <xf numFmtId="0" fontId="41" fillId="0" borderId="30" xfId="0" applyFont="1" applyBorder="1" applyAlignment="1">
      <alignment vertical="center" wrapText="1"/>
    </xf>
    <xf numFmtId="0" fontId="46" fillId="0" borderId="29" xfId="0" applyFont="1" applyBorder="1" applyAlignment="1">
      <alignment vertical="center" wrapText="1"/>
    </xf>
    <xf numFmtId="0" fontId="41" fillId="0" borderId="31" xfId="0" applyFont="1" applyBorder="1" applyAlignment="1">
      <alignment vertical="center" wrapText="1"/>
    </xf>
    <xf numFmtId="0" fontId="41" fillId="0" borderId="1" xfId="0" applyFont="1" applyBorder="1" applyAlignment="1">
      <alignment vertical="top"/>
    </xf>
    <xf numFmtId="0" fontId="41" fillId="0" borderId="0" xfId="0" applyFont="1" applyAlignment="1">
      <alignment vertical="top"/>
    </xf>
    <xf numFmtId="0" fontId="41" fillId="0" borderId="24" xfId="0" applyFont="1" applyBorder="1" applyAlignment="1">
      <alignment horizontal="left" vertical="center"/>
    </xf>
    <xf numFmtId="0" fontId="41" fillId="0" borderId="25" xfId="0" applyFont="1" applyBorder="1" applyAlignment="1">
      <alignment horizontal="left" vertical="center"/>
    </xf>
    <xf numFmtId="0" fontId="41" fillId="0" borderId="26" xfId="0" applyFont="1" applyBorder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1" fillId="0" borderId="28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3" fillId="0" borderId="29" xfId="0" applyFont="1" applyBorder="1" applyAlignment="1">
      <alignment horizontal="center" vertical="center"/>
    </xf>
    <xf numFmtId="0" fontId="47" fillId="0" borderId="29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4" fillId="0" borderId="0" xfId="0" applyFont="1" applyAlignment="1">
      <alignment horizontal="left" vertical="center"/>
    </xf>
    <xf numFmtId="0" fontId="45" fillId="0" borderId="27" xfId="0" applyFont="1" applyBorder="1" applyAlignment="1">
      <alignment horizontal="left" vertical="center"/>
    </xf>
    <xf numFmtId="0" fontId="44" fillId="0" borderId="1" xfId="0" applyFont="1" applyFill="1" applyBorder="1" applyAlignment="1">
      <alignment horizontal="left" vertical="center"/>
    </xf>
    <xf numFmtId="0" fontId="44" fillId="0" borderId="1" xfId="0" applyFont="1" applyFill="1" applyBorder="1" applyAlignment="1">
      <alignment horizontal="center" vertical="center"/>
    </xf>
    <xf numFmtId="0" fontId="41" fillId="0" borderId="30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center" vertical="center" wrapText="1"/>
    </xf>
    <xf numFmtId="0" fontId="41" fillId="0" borderId="24" xfId="0" applyFont="1" applyBorder="1" applyAlignment="1">
      <alignment horizontal="left" vertical="center" wrapText="1"/>
    </xf>
    <xf numFmtId="0" fontId="41" fillId="0" borderId="25" xfId="0" applyFont="1" applyBorder="1" applyAlignment="1">
      <alignment horizontal="left" vertical="center" wrapText="1"/>
    </xf>
    <xf numFmtId="0" fontId="41" fillId="0" borderId="26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/>
    </xf>
    <xf numFmtId="0" fontId="45" fillId="0" borderId="28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/>
    </xf>
    <xf numFmtId="0" fontId="45" fillId="0" borderId="30" xfId="0" applyFont="1" applyBorder="1" applyAlignment="1">
      <alignment horizontal="left" vertical="center" wrapText="1"/>
    </xf>
    <xf numFmtId="0" fontId="45" fillId="0" borderId="29" xfId="0" applyFont="1" applyBorder="1" applyAlignment="1">
      <alignment horizontal="left" vertical="center" wrapText="1"/>
    </xf>
    <xf numFmtId="0" fontId="45" fillId="0" borderId="3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center" vertical="top"/>
    </xf>
    <xf numFmtId="0" fontId="45" fillId="0" borderId="30" xfId="0" applyFont="1" applyBorder="1" applyAlignment="1">
      <alignment horizontal="left" vertical="center"/>
    </xf>
    <xf numFmtId="0" fontId="45" fillId="0" borderId="3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7" fillId="0" borderId="0" xfId="0" applyFont="1" applyAlignment="1">
      <alignment vertical="center"/>
    </xf>
    <xf numFmtId="0" fontId="43" fillId="0" borderId="1" xfId="0" applyFont="1" applyBorder="1" applyAlignment="1">
      <alignment vertical="center"/>
    </xf>
    <xf numFmtId="0" fontId="47" fillId="0" borderId="29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4" fillId="0" borderId="1" xfId="0" applyFont="1" applyBorder="1" applyAlignment="1">
      <alignment vertical="top"/>
    </xf>
    <xf numFmtId="49" fontId="44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3" fillId="0" borderId="29" xfId="0" applyFont="1" applyBorder="1" applyAlignment="1">
      <alignment horizontal="left"/>
    </xf>
    <xf numFmtId="0" fontId="47" fillId="0" borderId="29" xfId="0" applyFont="1" applyBorder="1" applyAlignment="1"/>
    <xf numFmtId="0" fontId="41" fillId="0" borderId="27" xfId="0" applyFont="1" applyBorder="1" applyAlignment="1">
      <alignment vertical="top"/>
    </xf>
    <xf numFmtId="0" fontId="41" fillId="0" borderId="28" xfId="0" applyFont="1" applyBorder="1" applyAlignment="1">
      <alignment vertical="top"/>
    </xf>
    <xf numFmtId="0" fontId="41" fillId="0" borderId="30" xfId="0" applyFont="1" applyBorder="1" applyAlignment="1">
      <alignment vertical="top"/>
    </xf>
    <xf numFmtId="0" fontId="41" fillId="0" borderId="29" xfId="0" applyFont="1" applyBorder="1" applyAlignment="1">
      <alignment vertical="top"/>
    </xf>
    <xf numFmtId="0" fontId="41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19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23</v>
      </c>
      <c r="AL8" s="24"/>
      <c r="AM8" s="24"/>
      <c r="AN8" s="35" t="s">
        <v>24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26</v>
      </c>
      <c r="AL10" s="24"/>
      <c r="AM10" s="24"/>
      <c r="AN10" s="29" t="s">
        <v>19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27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28</v>
      </c>
      <c r="AL11" s="24"/>
      <c r="AM11" s="24"/>
      <c r="AN11" s="29" t="s">
        <v>19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29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26</v>
      </c>
      <c r="AL13" s="24"/>
      <c r="AM13" s="24"/>
      <c r="AN13" s="36" t="s">
        <v>30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30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28</v>
      </c>
      <c r="AL14" s="24"/>
      <c r="AM14" s="24"/>
      <c r="AN14" s="36" t="s">
        <v>30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31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26</v>
      </c>
      <c r="AL16" s="24"/>
      <c r="AM16" s="24"/>
      <c r="AN16" s="29" t="s">
        <v>19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32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28</v>
      </c>
      <c r="AL17" s="24"/>
      <c r="AM17" s="24"/>
      <c r="AN17" s="29" t="s">
        <v>19</v>
      </c>
      <c r="AO17" s="24"/>
      <c r="AP17" s="24"/>
      <c r="AQ17" s="24"/>
      <c r="AR17" s="22"/>
      <c r="BE17" s="33"/>
      <c r="BS17" s="19" t="s">
        <v>33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34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26</v>
      </c>
      <c r="AL19" s="24"/>
      <c r="AM19" s="24"/>
      <c r="AN19" s="29" t="s">
        <v>19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35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28</v>
      </c>
      <c r="AL20" s="24"/>
      <c r="AM20" s="24"/>
      <c r="AN20" s="29" t="s">
        <v>19</v>
      </c>
      <c r="AO20" s="24"/>
      <c r="AP20" s="24"/>
      <c r="AQ20" s="24"/>
      <c r="AR20" s="22"/>
      <c r="BE20" s="33"/>
      <c r="BS20" s="19" t="s">
        <v>33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36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8" t="s">
        <v>37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38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39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40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41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42</v>
      </c>
      <c r="E29" s="49"/>
      <c r="F29" s="34" t="s">
        <v>43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44</v>
      </c>
      <c r="G30" s="49"/>
      <c r="H30" s="49"/>
      <c r="I30" s="49"/>
      <c r="J30" s="49"/>
      <c r="K30" s="49"/>
      <c r="L30" s="50">
        <v>0.14999999999999999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45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46</v>
      </c>
      <c r="G32" s="49"/>
      <c r="H32" s="49"/>
      <c r="I32" s="49"/>
      <c r="J32" s="49"/>
      <c r="K32" s="49"/>
      <c r="L32" s="50">
        <v>0.14999999999999999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47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48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49</v>
      </c>
      <c r="U35" s="56"/>
      <c r="V35" s="56"/>
      <c r="W35" s="56"/>
      <c r="X35" s="58" t="s">
        <v>50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51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2021-01M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SPŠ dopravní Plzeň – výměna střešní krytiny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21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>Karlovarská 99, Plzeň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23</v>
      </c>
      <c r="AJ47" s="42"/>
      <c r="AK47" s="42"/>
      <c r="AL47" s="42"/>
      <c r="AM47" s="74" t="str">
        <f>IF(AN8= "","",AN8)</f>
        <v>20. 1. 2021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15.15" customHeight="1">
      <c r="A49" s="40"/>
      <c r="B49" s="41"/>
      <c r="C49" s="34" t="s">
        <v>25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>Střední průmyslová škola dopravní, Plzeň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31</v>
      </c>
      <c r="AJ49" s="42"/>
      <c r="AK49" s="42"/>
      <c r="AL49" s="42"/>
      <c r="AM49" s="75" t="str">
        <f>IF(E17="","",E17)</f>
        <v>PLANSTAV a.s.</v>
      </c>
      <c r="AN49" s="66"/>
      <c r="AO49" s="66"/>
      <c r="AP49" s="66"/>
      <c r="AQ49" s="42"/>
      <c r="AR49" s="46"/>
      <c r="AS49" s="76" t="s">
        <v>52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4" t="s">
        <v>29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34</v>
      </c>
      <c r="AJ50" s="42"/>
      <c r="AK50" s="42"/>
      <c r="AL50" s="42"/>
      <c r="AM50" s="75" t="str">
        <f>IF(E20="","",E20)</f>
        <v>Michal Jirka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53</v>
      </c>
      <c r="D52" s="89"/>
      <c r="E52" s="89"/>
      <c r="F52" s="89"/>
      <c r="G52" s="89"/>
      <c r="H52" s="90"/>
      <c r="I52" s="91" t="s">
        <v>54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55</v>
      </c>
      <c r="AH52" s="89"/>
      <c r="AI52" s="89"/>
      <c r="AJ52" s="89"/>
      <c r="AK52" s="89"/>
      <c r="AL52" s="89"/>
      <c r="AM52" s="89"/>
      <c r="AN52" s="91" t="s">
        <v>56</v>
      </c>
      <c r="AO52" s="89"/>
      <c r="AP52" s="89"/>
      <c r="AQ52" s="93" t="s">
        <v>57</v>
      </c>
      <c r="AR52" s="46"/>
      <c r="AS52" s="94" t="s">
        <v>58</v>
      </c>
      <c r="AT52" s="95" t="s">
        <v>59</v>
      </c>
      <c r="AU52" s="95" t="s">
        <v>60</v>
      </c>
      <c r="AV52" s="95" t="s">
        <v>61</v>
      </c>
      <c r="AW52" s="95" t="s">
        <v>62</v>
      </c>
      <c r="AX52" s="95" t="s">
        <v>63</v>
      </c>
      <c r="AY52" s="95" t="s">
        <v>64</v>
      </c>
      <c r="AZ52" s="95" t="s">
        <v>65</v>
      </c>
      <c r="BA52" s="95" t="s">
        <v>66</v>
      </c>
      <c r="BB52" s="95" t="s">
        <v>67</v>
      </c>
      <c r="BC52" s="95" t="s">
        <v>68</v>
      </c>
      <c r="BD52" s="96" t="s">
        <v>69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70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ROUND(AG55,2)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19</v>
      </c>
      <c r="AR54" s="106"/>
      <c r="AS54" s="107">
        <f>ROUND(AS55,2)</f>
        <v>0</v>
      </c>
      <c r="AT54" s="108">
        <f>ROUND(SUM(AV54:AW54),2)</f>
        <v>0</v>
      </c>
      <c r="AU54" s="109">
        <f>ROUND(AU55,5)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ROUND(AZ55,2)</f>
        <v>0</v>
      </c>
      <c r="BA54" s="108">
        <f>ROUND(BA55,2)</f>
        <v>0</v>
      </c>
      <c r="BB54" s="108">
        <f>ROUND(BB55,2)</f>
        <v>0</v>
      </c>
      <c r="BC54" s="108">
        <f>ROUND(BC55,2)</f>
        <v>0</v>
      </c>
      <c r="BD54" s="110">
        <f>ROUND(BD55,2)</f>
        <v>0</v>
      </c>
      <c r="BE54" s="6"/>
      <c r="BS54" s="111" t="s">
        <v>71</v>
      </c>
      <c r="BT54" s="111" t="s">
        <v>72</v>
      </c>
      <c r="BU54" s="112" t="s">
        <v>73</v>
      </c>
      <c r="BV54" s="111" t="s">
        <v>74</v>
      </c>
      <c r="BW54" s="111" t="s">
        <v>5</v>
      </c>
      <c r="BX54" s="111" t="s">
        <v>75</v>
      </c>
      <c r="CL54" s="111" t="s">
        <v>19</v>
      </c>
    </row>
    <row r="55" s="7" customFormat="1" ht="16.5" customHeight="1">
      <c r="A55" s="113" t="s">
        <v>76</v>
      </c>
      <c r="B55" s="114"/>
      <c r="C55" s="115"/>
      <c r="D55" s="116" t="s">
        <v>77</v>
      </c>
      <c r="E55" s="116"/>
      <c r="F55" s="116"/>
      <c r="G55" s="116"/>
      <c r="H55" s="116"/>
      <c r="I55" s="117"/>
      <c r="J55" s="116" t="s">
        <v>78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'30. - Spojka 18'!J30</f>
        <v>0</v>
      </c>
      <c r="AH55" s="117"/>
      <c r="AI55" s="117"/>
      <c r="AJ55" s="117"/>
      <c r="AK55" s="117"/>
      <c r="AL55" s="117"/>
      <c r="AM55" s="117"/>
      <c r="AN55" s="118">
        <f>SUM(AG55,AT55)</f>
        <v>0</v>
      </c>
      <c r="AO55" s="117"/>
      <c r="AP55" s="117"/>
      <c r="AQ55" s="119" t="s">
        <v>79</v>
      </c>
      <c r="AR55" s="120"/>
      <c r="AS55" s="121">
        <v>0</v>
      </c>
      <c r="AT55" s="122">
        <f>ROUND(SUM(AV55:AW55),2)</f>
        <v>0</v>
      </c>
      <c r="AU55" s="123">
        <f>'30. - Spojka 18'!P94</f>
        <v>0</v>
      </c>
      <c r="AV55" s="122">
        <f>'30. - Spojka 18'!J33</f>
        <v>0</v>
      </c>
      <c r="AW55" s="122">
        <f>'30. - Spojka 18'!J34</f>
        <v>0</v>
      </c>
      <c r="AX55" s="122">
        <f>'30. - Spojka 18'!J35</f>
        <v>0</v>
      </c>
      <c r="AY55" s="122">
        <f>'30. - Spojka 18'!J36</f>
        <v>0</v>
      </c>
      <c r="AZ55" s="122">
        <f>'30. - Spojka 18'!F33</f>
        <v>0</v>
      </c>
      <c r="BA55" s="122">
        <f>'30. - Spojka 18'!F34</f>
        <v>0</v>
      </c>
      <c r="BB55" s="122">
        <f>'30. - Spojka 18'!F35</f>
        <v>0</v>
      </c>
      <c r="BC55" s="122">
        <f>'30. - Spojka 18'!F36</f>
        <v>0</v>
      </c>
      <c r="BD55" s="124">
        <f>'30. - Spojka 18'!F37</f>
        <v>0</v>
      </c>
      <c r="BE55" s="7"/>
      <c r="BT55" s="125" t="s">
        <v>80</v>
      </c>
      <c r="BV55" s="125" t="s">
        <v>74</v>
      </c>
      <c r="BW55" s="125" t="s">
        <v>81</v>
      </c>
      <c r="BX55" s="125" t="s">
        <v>5</v>
      </c>
      <c r="CL55" s="125" t="s">
        <v>19</v>
      </c>
      <c r="CM55" s="125" t="s">
        <v>82</v>
      </c>
    </row>
    <row r="56" s="2" customFormat="1" ht="30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42"/>
      <c r="M56" s="42"/>
      <c r="N56" s="42"/>
      <c r="O56" s="42"/>
      <c r="P56" s="42"/>
      <c r="Q56" s="42"/>
      <c r="R56" s="42"/>
      <c r="S56" s="42"/>
      <c r="T56" s="42"/>
      <c r="U56" s="42"/>
      <c r="V56" s="42"/>
      <c r="W56" s="42"/>
      <c r="X56" s="42"/>
      <c r="Y56" s="42"/>
      <c r="Z56" s="42"/>
      <c r="AA56" s="42"/>
      <c r="AB56" s="42"/>
      <c r="AC56" s="42"/>
      <c r="AD56" s="42"/>
      <c r="AE56" s="42"/>
      <c r="AF56" s="42"/>
      <c r="AG56" s="42"/>
      <c r="AH56" s="42"/>
      <c r="AI56" s="42"/>
      <c r="AJ56" s="42"/>
      <c r="AK56" s="42"/>
      <c r="AL56" s="42"/>
      <c r="AM56" s="42"/>
      <c r="AN56" s="42"/>
      <c r="AO56" s="42"/>
      <c r="AP56" s="42"/>
      <c r="AQ56" s="42"/>
      <c r="AR56" s="46"/>
      <c r="AS56" s="40"/>
      <c r="AT56" s="40"/>
      <c r="AU56" s="40"/>
      <c r="AV56" s="40"/>
      <c r="AW56" s="40"/>
      <c r="AX56" s="40"/>
      <c r="AY56" s="40"/>
      <c r="AZ56" s="40"/>
      <c r="BA56" s="40"/>
      <c r="BB56" s="40"/>
      <c r="BC56" s="40"/>
      <c r="BD56" s="40"/>
      <c r="BE56" s="40"/>
    </row>
    <row r="57" s="2" customFormat="1" ht="6.96" customHeight="1">
      <c r="A57" s="40"/>
      <c r="B57" s="61"/>
      <c r="C57" s="62"/>
      <c r="D57" s="62"/>
      <c r="E57" s="62"/>
      <c r="F57" s="62"/>
      <c r="G57" s="62"/>
      <c r="H57" s="62"/>
      <c r="I57" s="62"/>
      <c r="J57" s="62"/>
      <c r="K57" s="62"/>
      <c r="L57" s="62"/>
      <c r="M57" s="62"/>
      <c r="N57" s="62"/>
      <c r="O57" s="62"/>
      <c r="P57" s="62"/>
      <c r="Q57" s="62"/>
      <c r="R57" s="62"/>
      <c r="S57" s="62"/>
      <c r="T57" s="62"/>
      <c r="U57" s="62"/>
      <c r="V57" s="62"/>
      <c r="W57" s="62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62"/>
      <c r="AM57" s="62"/>
      <c r="AN57" s="62"/>
      <c r="AO57" s="62"/>
      <c r="AP57" s="62"/>
      <c r="AQ57" s="62"/>
      <c r="AR57" s="46"/>
      <c r="AS57" s="40"/>
      <c r="AT57" s="40"/>
      <c r="AU57" s="40"/>
      <c r="AV57" s="40"/>
      <c r="AW57" s="40"/>
      <c r="AX57" s="40"/>
      <c r="AY57" s="40"/>
      <c r="AZ57" s="40"/>
      <c r="BA57" s="40"/>
      <c r="BB57" s="40"/>
      <c r="BC57" s="40"/>
      <c r="BD57" s="40"/>
      <c r="BE57" s="40"/>
    </row>
  </sheetData>
  <sheetProtection sheet="1" formatColumns="0" formatRows="0" objects="1" scenarios="1" spinCount="100000" saltValue="Kt9+cZZT6GoeqVKlXEwVnz0WAelFnLv/42muoTFzupo0BJmPDvGitBQj851pI299lr90+wHfHrVy8s8b8VF3yg==" hashValue="48X3Yn0FqnmCGOMNKOTmpmj01rZEBq9r4SldJyreEtCNHW4qWxJ9YNTJ6/DB2zuMpW8ONLjcaDo1d0MQPGK0uA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30. - Spojka 18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81</v>
      </c>
      <c r="AZ2" s="126" t="s">
        <v>83</v>
      </c>
      <c r="BA2" s="126" t="s">
        <v>19</v>
      </c>
      <c r="BB2" s="126" t="s">
        <v>84</v>
      </c>
      <c r="BC2" s="126" t="s">
        <v>85</v>
      </c>
      <c r="BD2" s="126" t="s">
        <v>82</v>
      </c>
    </row>
    <row r="3" s="1" customFormat="1" ht="6.96" customHeight="1">
      <c r="B3" s="127"/>
      <c r="C3" s="128"/>
      <c r="D3" s="128"/>
      <c r="E3" s="128"/>
      <c r="F3" s="128"/>
      <c r="G3" s="128"/>
      <c r="H3" s="128"/>
      <c r="I3" s="128"/>
      <c r="J3" s="128"/>
      <c r="K3" s="128"/>
      <c r="L3" s="22"/>
      <c r="AT3" s="19" t="s">
        <v>82</v>
      </c>
      <c r="AZ3" s="126" t="s">
        <v>86</v>
      </c>
      <c r="BA3" s="126" t="s">
        <v>19</v>
      </c>
      <c r="BB3" s="126" t="s">
        <v>87</v>
      </c>
      <c r="BC3" s="126" t="s">
        <v>88</v>
      </c>
      <c r="BD3" s="126" t="s">
        <v>82</v>
      </c>
    </row>
    <row r="4" s="1" customFormat="1" ht="24.96" customHeight="1">
      <c r="B4" s="22"/>
      <c r="D4" s="129" t="s">
        <v>89</v>
      </c>
      <c r="L4" s="22"/>
      <c r="M4" s="130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1" t="s">
        <v>16</v>
      </c>
      <c r="L6" s="22"/>
    </row>
    <row r="7" s="1" customFormat="1" ht="16.5" customHeight="1">
      <c r="B7" s="22"/>
      <c r="E7" s="132" t="str">
        <f>'Rekapitulace stavby'!K6</f>
        <v>SPŠ dopravní Plzeň – výměna střešní krytiny</v>
      </c>
      <c r="F7" s="131"/>
      <c r="G7" s="131"/>
      <c r="H7" s="131"/>
      <c r="L7" s="22"/>
    </row>
    <row r="8" s="2" customFormat="1" ht="12" customHeight="1">
      <c r="A8" s="40"/>
      <c r="B8" s="46"/>
      <c r="C8" s="40"/>
      <c r="D8" s="131" t="s">
        <v>90</v>
      </c>
      <c r="E8" s="40"/>
      <c r="F8" s="40"/>
      <c r="G8" s="40"/>
      <c r="H8" s="40"/>
      <c r="I8" s="40"/>
      <c r="J8" s="40"/>
      <c r="K8" s="40"/>
      <c r="L8" s="133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4" t="s">
        <v>91</v>
      </c>
      <c r="F9" s="40"/>
      <c r="G9" s="40"/>
      <c r="H9" s="40"/>
      <c r="I9" s="40"/>
      <c r="J9" s="40"/>
      <c r="K9" s="40"/>
      <c r="L9" s="133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3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1" t="s">
        <v>18</v>
      </c>
      <c r="E11" s="40"/>
      <c r="F11" s="135" t="s">
        <v>19</v>
      </c>
      <c r="G11" s="40"/>
      <c r="H11" s="40"/>
      <c r="I11" s="131" t="s">
        <v>20</v>
      </c>
      <c r="J11" s="135" t="s">
        <v>19</v>
      </c>
      <c r="K11" s="40"/>
      <c r="L11" s="133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1" t="s">
        <v>21</v>
      </c>
      <c r="E12" s="40"/>
      <c r="F12" s="135" t="s">
        <v>22</v>
      </c>
      <c r="G12" s="40"/>
      <c r="H12" s="40"/>
      <c r="I12" s="131" t="s">
        <v>23</v>
      </c>
      <c r="J12" s="136" t="str">
        <f>'Rekapitulace stavby'!AN8</f>
        <v>20. 1. 2021</v>
      </c>
      <c r="K12" s="40"/>
      <c r="L12" s="133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3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1" t="s">
        <v>25</v>
      </c>
      <c r="E14" s="40"/>
      <c r="F14" s="40"/>
      <c r="G14" s="40"/>
      <c r="H14" s="40"/>
      <c r="I14" s="131" t="s">
        <v>26</v>
      </c>
      <c r="J14" s="135" t="s">
        <v>19</v>
      </c>
      <c r="K14" s="40"/>
      <c r="L14" s="133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5" t="s">
        <v>27</v>
      </c>
      <c r="F15" s="40"/>
      <c r="G15" s="40"/>
      <c r="H15" s="40"/>
      <c r="I15" s="131" t="s">
        <v>28</v>
      </c>
      <c r="J15" s="135" t="s">
        <v>19</v>
      </c>
      <c r="K15" s="40"/>
      <c r="L15" s="133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3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1" t="s">
        <v>29</v>
      </c>
      <c r="E17" s="40"/>
      <c r="F17" s="40"/>
      <c r="G17" s="40"/>
      <c r="H17" s="40"/>
      <c r="I17" s="131" t="s">
        <v>26</v>
      </c>
      <c r="J17" s="35" t="str">
        <f>'Rekapitulace stavby'!AN13</f>
        <v>Vyplň údaj</v>
      </c>
      <c r="K17" s="40"/>
      <c r="L17" s="133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5"/>
      <c r="G18" s="135"/>
      <c r="H18" s="135"/>
      <c r="I18" s="131" t="s">
        <v>28</v>
      </c>
      <c r="J18" s="35" t="str">
        <f>'Rekapitulace stavby'!AN14</f>
        <v>Vyplň údaj</v>
      </c>
      <c r="K18" s="40"/>
      <c r="L18" s="133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3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1" t="s">
        <v>31</v>
      </c>
      <c r="E20" s="40"/>
      <c r="F20" s="40"/>
      <c r="G20" s="40"/>
      <c r="H20" s="40"/>
      <c r="I20" s="131" t="s">
        <v>26</v>
      </c>
      <c r="J20" s="135" t="s">
        <v>19</v>
      </c>
      <c r="K20" s="40"/>
      <c r="L20" s="133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5" t="s">
        <v>32</v>
      </c>
      <c r="F21" s="40"/>
      <c r="G21" s="40"/>
      <c r="H21" s="40"/>
      <c r="I21" s="131" t="s">
        <v>28</v>
      </c>
      <c r="J21" s="135" t="s">
        <v>19</v>
      </c>
      <c r="K21" s="40"/>
      <c r="L21" s="133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3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1" t="s">
        <v>34</v>
      </c>
      <c r="E23" s="40"/>
      <c r="F23" s="40"/>
      <c r="G23" s="40"/>
      <c r="H23" s="40"/>
      <c r="I23" s="131" t="s">
        <v>26</v>
      </c>
      <c r="J23" s="135" t="s">
        <v>19</v>
      </c>
      <c r="K23" s="40"/>
      <c r="L23" s="133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5" t="s">
        <v>35</v>
      </c>
      <c r="F24" s="40"/>
      <c r="G24" s="40"/>
      <c r="H24" s="40"/>
      <c r="I24" s="131" t="s">
        <v>28</v>
      </c>
      <c r="J24" s="135" t="s">
        <v>19</v>
      </c>
      <c r="K24" s="40"/>
      <c r="L24" s="133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3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1" t="s">
        <v>36</v>
      </c>
      <c r="E26" s="40"/>
      <c r="F26" s="40"/>
      <c r="G26" s="40"/>
      <c r="H26" s="40"/>
      <c r="I26" s="40"/>
      <c r="J26" s="40"/>
      <c r="K26" s="40"/>
      <c r="L26" s="133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47.25" customHeight="1">
      <c r="A27" s="137"/>
      <c r="B27" s="138"/>
      <c r="C27" s="137"/>
      <c r="D27" s="137"/>
      <c r="E27" s="139" t="s">
        <v>37</v>
      </c>
      <c r="F27" s="139"/>
      <c r="G27" s="139"/>
      <c r="H27" s="139"/>
      <c r="I27" s="137"/>
      <c r="J27" s="137"/>
      <c r="K27" s="137"/>
      <c r="L27" s="140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3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1"/>
      <c r="E29" s="141"/>
      <c r="F29" s="141"/>
      <c r="G29" s="141"/>
      <c r="H29" s="141"/>
      <c r="I29" s="141"/>
      <c r="J29" s="141"/>
      <c r="K29" s="141"/>
      <c r="L29" s="133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2" t="s">
        <v>38</v>
      </c>
      <c r="E30" s="40"/>
      <c r="F30" s="40"/>
      <c r="G30" s="40"/>
      <c r="H30" s="40"/>
      <c r="I30" s="40"/>
      <c r="J30" s="143">
        <f>ROUND(J94, 2)</f>
        <v>0</v>
      </c>
      <c r="K30" s="40"/>
      <c r="L30" s="133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1"/>
      <c r="E31" s="141"/>
      <c r="F31" s="141"/>
      <c r="G31" s="141"/>
      <c r="H31" s="141"/>
      <c r="I31" s="141"/>
      <c r="J31" s="141"/>
      <c r="K31" s="141"/>
      <c r="L31" s="133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4" t="s">
        <v>40</v>
      </c>
      <c r="G32" s="40"/>
      <c r="H32" s="40"/>
      <c r="I32" s="144" t="s">
        <v>39</v>
      </c>
      <c r="J32" s="144" t="s">
        <v>41</v>
      </c>
      <c r="K32" s="40"/>
      <c r="L32" s="133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5" t="s">
        <v>42</v>
      </c>
      <c r="E33" s="131" t="s">
        <v>43</v>
      </c>
      <c r="F33" s="146">
        <f>ROUND((SUM(BE94:BE238)),  2)</f>
        <v>0</v>
      </c>
      <c r="G33" s="40"/>
      <c r="H33" s="40"/>
      <c r="I33" s="147">
        <v>0.20999999999999999</v>
      </c>
      <c r="J33" s="146">
        <f>ROUND(((SUM(BE94:BE238))*I33),  2)</f>
        <v>0</v>
      </c>
      <c r="K33" s="40"/>
      <c r="L33" s="133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1" t="s">
        <v>44</v>
      </c>
      <c r="F34" s="146">
        <f>ROUND((SUM(BF94:BF238)),  2)</f>
        <v>0</v>
      </c>
      <c r="G34" s="40"/>
      <c r="H34" s="40"/>
      <c r="I34" s="147">
        <v>0.14999999999999999</v>
      </c>
      <c r="J34" s="146">
        <f>ROUND(((SUM(BF94:BF238))*I34),  2)</f>
        <v>0</v>
      </c>
      <c r="K34" s="40"/>
      <c r="L34" s="133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1" t="s">
        <v>45</v>
      </c>
      <c r="F35" s="146">
        <f>ROUND((SUM(BG94:BG238)),  2)</f>
        <v>0</v>
      </c>
      <c r="G35" s="40"/>
      <c r="H35" s="40"/>
      <c r="I35" s="147">
        <v>0.20999999999999999</v>
      </c>
      <c r="J35" s="146">
        <f>0</f>
        <v>0</v>
      </c>
      <c r="K35" s="40"/>
      <c r="L35" s="133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1" t="s">
        <v>46</v>
      </c>
      <c r="F36" s="146">
        <f>ROUND((SUM(BH94:BH238)),  2)</f>
        <v>0</v>
      </c>
      <c r="G36" s="40"/>
      <c r="H36" s="40"/>
      <c r="I36" s="147">
        <v>0.14999999999999999</v>
      </c>
      <c r="J36" s="146">
        <f>0</f>
        <v>0</v>
      </c>
      <c r="K36" s="40"/>
      <c r="L36" s="133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1" t="s">
        <v>47</v>
      </c>
      <c r="F37" s="146">
        <f>ROUND((SUM(BI94:BI238)),  2)</f>
        <v>0</v>
      </c>
      <c r="G37" s="40"/>
      <c r="H37" s="40"/>
      <c r="I37" s="147">
        <v>0</v>
      </c>
      <c r="J37" s="146">
        <f>0</f>
        <v>0</v>
      </c>
      <c r="K37" s="40"/>
      <c r="L37" s="133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3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48"/>
      <c r="D39" s="149" t="s">
        <v>48</v>
      </c>
      <c r="E39" s="150"/>
      <c r="F39" s="150"/>
      <c r="G39" s="151" t="s">
        <v>49</v>
      </c>
      <c r="H39" s="152" t="s">
        <v>50</v>
      </c>
      <c r="I39" s="150"/>
      <c r="J39" s="153">
        <f>SUM(J30:J37)</f>
        <v>0</v>
      </c>
      <c r="K39" s="154"/>
      <c r="L39" s="133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5"/>
      <c r="C40" s="156"/>
      <c r="D40" s="156"/>
      <c r="E40" s="156"/>
      <c r="F40" s="156"/>
      <c r="G40" s="156"/>
      <c r="H40" s="156"/>
      <c r="I40" s="156"/>
      <c r="J40" s="156"/>
      <c r="K40" s="156"/>
      <c r="L40" s="133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57"/>
      <c r="C44" s="158"/>
      <c r="D44" s="158"/>
      <c r="E44" s="158"/>
      <c r="F44" s="158"/>
      <c r="G44" s="158"/>
      <c r="H44" s="158"/>
      <c r="I44" s="158"/>
      <c r="J44" s="158"/>
      <c r="K44" s="158"/>
      <c r="L44" s="133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92</v>
      </c>
      <c r="D45" s="42"/>
      <c r="E45" s="42"/>
      <c r="F45" s="42"/>
      <c r="G45" s="42"/>
      <c r="H45" s="42"/>
      <c r="I45" s="42"/>
      <c r="J45" s="42"/>
      <c r="K45" s="42"/>
      <c r="L45" s="133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3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3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59" t="str">
        <f>E7</f>
        <v>SPŠ dopravní Plzeň – výměna střešní krytiny</v>
      </c>
      <c r="F48" s="34"/>
      <c r="G48" s="34"/>
      <c r="H48" s="34"/>
      <c r="I48" s="42"/>
      <c r="J48" s="42"/>
      <c r="K48" s="42"/>
      <c r="L48" s="133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90</v>
      </c>
      <c r="D49" s="42"/>
      <c r="E49" s="42"/>
      <c r="F49" s="42"/>
      <c r="G49" s="42"/>
      <c r="H49" s="42"/>
      <c r="I49" s="42"/>
      <c r="J49" s="42"/>
      <c r="K49" s="42"/>
      <c r="L49" s="133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30. - Spojka 18</v>
      </c>
      <c r="F50" s="42"/>
      <c r="G50" s="42"/>
      <c r="H50" s="42"/>
      <c r="I50" s="42"/>
      <c r="J50" s="42"/>
      <c r="K50" s="42"/>
      <c r="L50" s="133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3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Karlovarská 99, Plzeň</v>
      </c>
      <c r="G52" s="42"/>
      <c r="H52" s="42"/>
      <c r="I52" s="34" t="s">
        <v>23</v>
      </c>
      <c r="J52" s="74" t="str">
        <f>IF(J12="","",J12)</f>
        <v>20. 1. 2021</v>
      </c>
      <c r="K52" s="42"/>
      <c r="L52" s="133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3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>Střední průmyslová škola dopravní, Plzeň</v>
      </c>
      <c r="G54" s="42"/>
      <c r="H54" s="42"/>
      <c r="I54" s="34" t="s">
        <v>31</v>
      </c>
      <c r="J54" s="38" t="str">
        <f>E21</f>
        <v>PLANSTAV a.s.</v>
      </c>
      <c r="K54" s="42"/>
      <c r="L54" s="133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34</v>
      </c>
      <c r="J55" s="38" t="str">
        <f>E24</f>
        <v>Michal Jirka</v>
      </c>
      <c r="K55" s="42"/>
      <c r="L55" s="133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3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0" t="s">
        <v>93</v>
      </c>
      <c r="D57" s="161"/>
      <c r="E57" s="161"/>
      <c r="F57" s="161"/>
      <c r="G57" s="161"/>
      <c r="H57" s="161"/>
      <c r="I57" s="161"/>
      <c r="J57" s="162" t="s">
        <v>94</v>
      </c>
      <c r="K57" s="161"/>
      <c r="L57" s="133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3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3" t="s">
        <v>70</v>
      </c>
      <c r="D59" s="42"/>
      <c r="E59" s="42"/>
      <c r="F59" s="42"/>
      <c r="G59" s="42"/>
      <c r="H59" s="42"/>
      <c r="I59" s="42"/>
      <c r="J59" s="104">
        <f>J94</f>
        <v>0</v>
      </c>
      <c r="K59" s="42"/>
      <c r="L59" s="133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95</v>
      </c>
    </row>
    <row r="60" s="9" customFormat="1" ht="24.96" customHeight="1">
      <c r="A60" s="9"/>
      <c r="B60" s="164"/>
      <c r="C60" s="165"/>
      <c r="D60" s="166" t="s">
        <v>96</v>
      </c>
      <c r="E60" s="167"/>
      <c r="F60" s="167"/>
      <c r="G60" s="167"/>
      <c r="H60" s="167"/>
      <c r="I60" s="167"/>
      <c r="J60" s="168">
        <f>J95</f>
        <v>0</v>
      </c>
      <c r="K60" s="165"/>
      <c r="L60" s="16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0"/>
      <c r="C61" s="171"/>
      <c r="D61" s="172" t="s">
        <v>97</v>
      </c>
      <c r="E61" s="173"/>
      <c r="F61" s="173"/>
      <c r="G61" s="173"/>
      <c r="H61" s="173"/>
      <c r="I61" s="173"/>
      <c r="J61" s="174">
        <f>J96</f>
        <v>0</v>
      </c>
      <c r="K61" s="171"/>
      <c r="L61" s="175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4.88" customHeight="1">
      <c r="A62" s="10"/>
      <c r="B62" s="170"/>
      <c r="C62" s="171"/>
      <c r="D62" s="172" t="s">
        <v>98</v>
      </c>
      <c r="E62" s="173"/>
      <c r="F62" s="173"/>
      <c r="G62" s="173"/>
      <c r="H62" s="173"/>
      <c r="I62" s="173"/>
      <c r="J62" s="174">
        <f>J97</f>
        <v>0</v>
      </c>
      <c r="K62" s="171"/>
      <c r="L62" s="175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0"/>
      <c r="C63" s="171"/>
      <c r="D63" s="172" t="s">
        <v>99</v>
      </c>
      <c r="E63" s="173"/>
      <c r="F63" s="173"/>
      <c r="G63" s="173"/>
      <c r="H63" s="173"/>
      <c r="I63" s="173"/>
      <c r="J63" s="174">
        <f>J106</f>
        <v>0</v>
      </c>
      <c r="K63" s="171"/>
      <c r="L63" s="175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4.88" customHeight="1">
      <c r="A64" s="10"/>
      <c r="B64" s="170"/>
      <c r="C64" s="171"/>
      <c r="D64" s="172" t="s">
        <v>100</v>
      </c>
      <c r="E64" s="173"/>
      <c r="F64" s="173"/>
      <c r="G64" s="173"/>
      <c r="H64" s="173"/>
      <c r="I64" s="173"/>
      <c r="J64" s="174">
        <f>J107</f>
        <v>0</v>
      </c>
      <c r="K64" s="171"/>
      <c r="L64" s="175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0"/>
      <c r="C65" s="171"/>
      <c r="D65" s="172" t="s">
        <v>101</v>
      </c>
      <c r="E65" s="173"/>
      <c r="F65" s="173"/>
      <c r="G65" s="173"/>
      <c r="H65" s="173"/>
      <c r="I65" s="173"/>
      <c r="J65" s="174">
        <f>J113</f>
        <v>0</v>
      </c>
      <c r="K65" s="171"/>
      <c r="L65" s="17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0"/>
      <c r="C66" s="171"/>
      <c r="D66" s="172" t="s">
        <v>102</v>
      </c>
      <c r="E66" s="173"/>
      <c r="F66" s="173"/>
      <c r="G66" s="173"/>
      <c r="H66" s="173"/>
      <c r="I66" s="173"/>
      <c r="J66" s="174">
        <f>J123</f>
        <v>0</v>
      </c>
      <c r="K66" s="171"/>
      <c r="L66" s="17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9" customFormat="1" ht="24.96" customHeight="1">
      <c r="A67" s="9"/>
      <c r="B67" s="164"/>
      <c r="C67" s="165"/>
      <c r="D67" s="166" t="s">
        <v>103</v>
      </c>
      <c r="E67" s="167"/>
      <c r="F67" s="167"/>
      <c r="G67" s="167"/>
      <c r="H67" s="167"/>
      <c r="I67" s="167"/>
      <c r="J67" s="168">
        <f>J126</f>
        <v>0</v>
      </c>
      <c r="K67" s="165"/>
      <c r="L67" s="16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10" customFormat="1" ht="19.92" customHeight="1">
      <c r="A68" s="10"/>
      <c r="B68" s="170"/>
      <c r="C68" s="171"/>
      <c r="D68" s="172" t="s">
        <v>104</v>
      </c>
      <c r="E68" s="173"/>
      <c r="F68" s="173"/>
      <c r="G68" s="173"/>
      <c r="H68" s="173"/>
      <c r="I68" s="173"/>
      <c r="J68" s="174">
        <f>J127</f>
        <v>0</v>
      </c>
      <c r="K68" s="171"/>
      <c r="L68" s="175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0"/>
      <c r="C69" s="171"/>
      <c r="D69" s="172" t="s">
        <v>105</v>
      </c>
      <c r="E69" s="173"/>
      <c r="F69" s="173"/>
      <c r="G69" s="173"/>
      <c r="H69" s="173"/>
      <c r="I69" s="173"/>
      <c r="J69" s="174">
        <f>J159</f>
        <v>0</v>
      </c>
      <c r="K69" s="171"/>
      <c r="L69" s="175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0"/>
      <c r="C70" s="171"/>
      <c r="D70" s="172" t="s">
        <v>106</v>
      </c>
      <c r="E70" s="173"/>
      <c r="F70" s="173"/>
      <c r="G70" s="173"/>
      <c r="H70" s="173"/>
      <c r="I70" s="173"/>
      <c r="J70" s="174">
        <f>J188</f>
        <v>0</v>
      </c>
      <c r="K70" s="171"/>
      <c r="L70" s="175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0"/>
      <c r="C71" s="171"/>
      <c r="D71" s="172" t="s">
        <v>107</v>
      </c>
      <c r="E71" s="173"/>
      <c r="F71" s="173"/>
      <c r="G71" s="173"/>
      <c r="H71" s="173"/>
      <c r="I71" s="173"/>
      <c r="J71" s="174">
        <f>J197</f>
        <v>0</v>
      </c>
      <c r="K71" s="171"/>
      <c r="L71" s="175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70"/>
      <c r="C72" s="171"/>
      <c r="D72" s="172" t="s">
        <v>108</v>
      </c>
      <c r="E72" s="173"/>
      <c r="F72" s="173"/>
      <c r="G72" s="173"/>
      <c r="H72" s="173"/>
      <c r="I72" s="173"/>
      <c r="J72" s="174">
        <f>J205</f>
        <v>0</v>
      </c>
      <c r="K72" s="171"/>
      <c r="L72" s="175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70"/>
      <c r="C73" s="171"/>
      <c r="D73" s="172" t="s">
        <v>109</v>
      </c>
      <c r="E73" s="173"/>
      <c r="F73" s="173"/>
      <c r="G73" s="173"/>
      <c r="H73" s="173"/>
      <c r="I73" s="173"/>
      <c r="J73" s="174">
        <f>J211</f>
        <v>0</v>
      </c>
      <c r="K73" s="171"/>
      <c r="L73" s="175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70"/>
      <c r="C74" s="171"/>
      <c r="D74" s="172" t="s">
        <v>110</v>
      </c>
      <c r="E74" s="173"/>
      <c r="F74" s="173"/>
      <c r="G74" s="173"/>
      <c r="H74" s="173"/>
      <c r="I74" s="173"/>
      <c r="J74" s="174">
        <f>J228</f>
        <v>0</v>
      </c>
      <c r="K74" s="171"/>
      <c r="L74" s="175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2" customFormat="1" ht="21.84" customHeight="1">
      <c r="A75" s="40"/>
      <c r="B75" s="41"/>
      <c r="C75" s="42"/>
      <c r="D75" s="42"/>
      <c r="E75" s="42"/>
      <c r="F75" s="42"/>
      <c r="G75" s="42"/>
      <c r="H75" s="42"/>
      <c r="I75" s="42"/>
      <c r="J75" s="42"/>
      <c r="K75" s="42"/>
      <c r="L75" s="133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61"/>
      <c r="C76" s="62"/>
      <c r="D76" s="62"/>
      <c r="E76" s="62"/>
      <c r="F76" s="62"/>
      <c r="G76" s="62"/>
      <c r="H76" s="62"/>
      <c r="I76" s="62"/>
      <c r="J76" s="62"/>
      <c r="K76" s="62"/>
      <c r="L76" s="133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80" s="2" customFormat="1" ht="6.96" customHeight="1">
      <c r="A80" s="40"/>
      <c r="B80" s="63"/>
      <c r="C80" s="64"/>
      <c r="D80" s="64"/>
      <c r="E80" s="64"/>
      <c r="F80" s="64"/>
      <c r="G80" s="64"/>
      <c r="H80" s="64"/>
      <c r="I80" s="64"/>
      <c r="J80" s="64"/>
      <c r="K80" s="64"/>
      <c r="L80" s="133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24.96" customHeight="1">
      <c r="A81" s="40"/>
      <c r="B81" s="41"/>
      <c r="C81" s="25" t="s">
        <v>111</v>
      </c>
      <c r="D81" s="42"/>
      <c r="E81" s="42"/>
      <c r="F81" s="42"/>
      <c r="G81" s="42"/>
      <c r="H81" s="42"/>
      <c r="I81" s="42"/>
      <c r="J81" s="42"/>
      <c r="K81" s="42"/>
      <c r="L81" s="133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6.96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33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2" customHeight="1">
      <c r="A83" s="40"/>
      <c r="B83" s="41"/>
      <c r="C83" s="34" t="s">
        <v>16</v>
      </c>
      <c r="D83" s="42"/>
      <c r="E83" s="42"/>
      <c r="F83" s="42"/>
      <c r="G83" s="42"/>
      <c r="H83" s="42"/>
      <c r="I83" s="42"/>
      <c r="J83" s="42"/>
      <c r="K83" s="42"/>
      <c r="L83" s="133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6.5" customHeight="1">
      <c r="A84" s="40"/>
      <c r="B84" s="41"/>
      <c r="C84" s="42"/>
      <c r="D84" s="42"/>
      <c r="E84" s="159" t="str">
        <f>E7</f>
        <v>SPŠ dopravní Plzeň – výměna střešní krytiny</v>
      </c>
      <c r="F84" s="34"/>
      <c r="G84" s="34"/>
      <c r="H84" s="34"/>
      <c r="I84" s="42"/>
      <c r="J84" s="42"/>
      <c r="K84" s="42"/>
      <c r="L84" s="133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2" customHeight="1">
      <c r="A85" s="40"/>
      <c r="B85" s="41"/>
      <c r="C85" s="34" t="s">
        <v>90</v>
      </c>
      <c r="D85" s="42"/>
      <c r="E85" s="42"/>
      <c r="F85" s="42"/>
      <c r="G85" s="42"/>
      <c r="H85" s="42"/>
      <c r="I85" s="42"/>
      <c r="J85" s="42"/>
      <c r="K85" s="42"/>
      <c r="L85" s="133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6.5" customHeight="1">
      <c r="A86" s="40"/>
      <c r="B86" s="41"/>
      <c r="C86" s="42"/>
      <c r="D86" s="42"/>
      <c r="E86" s="71" t="str">
        <f>E9</f>
        <v>30. - Spojka 18</v>
      </c>
      <c r="F86" s="42"/>
      <c r="G86" s="42"/>
      <c r="H86" s="42"/>
      <c r="I86" s="42"/>
      <c r="J86" s="42"/>
      <c r="K86" s="42"/>
      <c r="L86" s="133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6.96" customHeight="1">
      <c r="A87" s="40"/>
      <c r="B87" s="41"/>
      <c r="C87" s="42"/>
      <c r="D87" s="42"/>
      <c r="E87" s="42"/>
      <c r="F87" s="42"/>
      <c r="G87" s="42"/>
      <c r="H87" s="42"/>
      <c r="I87" s="42"/>
      <c r="J87" s="42"/>
      <c r="K87" s="42"/>
      <c r="L87" s="133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2" customHeight="1">
      <c r="A88" s="40"/>
      <c r="B88" s="41"/>
      <c r="C88" s="34" t="s">
        <v>21</v>
      </c>
      <c r="D88" s="42"/>
      <c r="E88" s="42"/>
      <c r="F88" s="29" t="str">
        <f>F12</f>
        <v>Karlovarská 99, Plzeň</v>
      </c>
      <c r="G88" s="42"/>
      <c r="H88" s="42"/>
      <c r="I88" s="34" t="s">
        <v>23</v>
      </c>
      <c r="J88" s="74" t="str">
        <f>IF(J12="","",J12)</f>
        <v>20. 1. 2021</v>
      </c>
      <c r="K88" s="42"/>
      <c r="L88" s="133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6.96" customHeight="1">
      <c r="A89" s="40"/>
      <c r="B89" s="41"/>
      <c r="C89" s="42"/>
      <c r="D89" s="42"/>
      <c r="E89" s="42"/>
      <c r="F89" s="42"/>
      <c r="G89" s="42"/>
      <c r="H89" s="42"/>
      <c r="I89" s="42"/>
      <c r="J89" s="42"/>
      <c r="K89" s="42"/>
      <c r="L89" s="133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15.15" customHeight="1">
      <c r="A90" s="40"/>
      <c r="B90" s="41"/>
      <c r="C90" s="34" t="s">
        <v>25</v>
      </c>
      <c r="D90" s="42"/>
      <c r="E90" s="42"/>
      <c r="F90" s="29" t="str">
        <f>E15</f>
        <v>Střední průmyslová škola dopravní, Plzeň</v>
      </c>
      <c r="G90" s="42"/>
      <c r="H90" s="42"/>
      <c r="I90" s="34" t="s">
        <v>31</v>
      </c>
      <c r="J90" s="38" t="str">
        <f>E21</f>
        <v>PLANSTAV a.s.</v>
      </c>
      <c r="K90" s="42"/>
      <c r="L90" s="133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5.15" customHeight="1">
      <c r="A91" s="40"/>
      <c r="B91" s="41"/>
      <c r="C91" s="34" t="s">
        <v>29</v>
      </c>
      <c r="D91" s="42"/>
      <c r="E91" s="42"/>
      <c r="F91" s="29" t="str">
        <f>IF(E18="","",E18)</f>
        <v>Vyplň údaj</v>
      </c>
      <c r="G91" s="42"/>
      <c r="H91" s="42"/>
      <c r="I91" s="34" t="s">
        <v>34</v>
      </c>
      <c r="J91" s="38" t="str">
        <f>E24</f>
        <v>Michal Jirka</v>
      </c>
      <c r="K91" s="42"/>
      <c r="L91" s="133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10.32" customHeight="1">
      <c r="A92" s="40"/>
      <c r="B92" s="41"/>
      <c r="C92" s="42"/>
      <c r="D92" s="42"/>
      <c r="E92" s="42"/>
      <c r="F92" s="42"/>
      <c r="G92" s="42"/>
      <c r="H92" s="42"/>
      <c r="I92" s="42"/>
      <c r="J92" s="42"/>
      <c r="K92" s="42"/>
      <c r="L92" s="133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11" customFormat="1" ht="29.28" customHeight="1">
      <c r="A93" s="176"/>
      <c r="B93" s="177"/>
      <c r="C93" s="178" t="s">
        <v>112</v>
      </c>
      <c r="D93" s="179" t="s">
        <v>57</v>
      </c>
      <c r="E93" s="179" t="s">
        <v>53</v>
      </c>
      <c r="F93" s="179" t="s">
        <v>54</v>
      </c>
      <c r="G93" s="179" t="s">
        <v>113</v>
      </c>
      <c r="H93" s="179" t="s">
        <v>114</v>
      </c>
      <c r="I93" s="179" t="s">
        <v>115</v>
      </c>
      <c r="J93" s="179" t="s">
        <v>94</v>
      </c>
      <c r="K93" s="180" t="s">
        <v>116</v>
      </c>
      <c r="L93" s="181"/>
      <c r="M93" s="94" t="s">
        <v>19</v>
      </c>
      <c r="N93" s="95" t="s">
        <v>42</v>
      </c>
      <c r="O93" s="95" t="s">
        <v>117</v>
      </c>
      <c r="P93" s="95" t="s">
        <v>118</v>
      </c>
      <c r="Q93" s="95" t="s">
        <v>119</v>
      </c>
      <c r="R93" s="95" t="s">
        <v>120</v>
      </c>
      <c r="S93" s="95" t="s">
        <v>121</v>
      </c>
      <c r="T93" s="96" t="s">
        <v>122</v>
      </c>
      <c r="U93" s="176"/>
      <c r="V93" s="176"/>
      <c r="W93" s="176"/>
      <c r="X93" s="176"/>
      <c r="Y93" s="176"/>
      <c r="Z93" s="176"/>
      <c r="AA93" s="176"/>
      <c r="AB93" s="176"/>
      <c r="AC93" s="176"/>
      <c r="AD93" s="176"/>
      <c r="AE93" s="176"/>
    </row>
    <row r="94" s="2" customFormat="1" ht="22.8" customHeight="1">
      <c r="A94" s="40"/>
      <c r="B94" s="41"/>
      <c r="C94" s="101" t="s">
        <v>123</v>
      </c>
      <c r="D94" s="42"/>
      <c r="E94" s="42"/>
      <c r="F94" s="42"/>
      <c r="G94" s="42"/>
      <c r="H94" s="42"/>
      <c r="I94" s="42"/>
      <c r="J94" s="182">
        <f>BK94</f>
        <v>0</v>
      </c>
      <c r="K94" s="42"/>
      <c r="L94" s="46"/>
      <c r="M94" s="97"/>
      <c r="N94" s="183"/>
      <c r="O94" s="98"/>
      <c r="P94" s="184">
        <f>P95+P126</f>
        <v>0</v>
      </c>
      <c r="Q94" s="98"/>
      <c r="R94" s="184">
        <f>R95+R126</f>
        <v>2.5038581000000004</v>
      </c>
      <c r="S94" s="98"/>
      <c r="T94" s="185">
        <f>T95+T126</f>
        <v>0.28054999999999997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T94" s="19" t="s">
        <v>71</v>
      </c>
      <c r="AU94" s="19" t="s">
        <v>95</v>
      </c>
      <c r="BK94" s="186">
        <f>BK95+BK126</f>
        <v>0</v>
      </c>
    </row>
    <row r="95" s="12" customFormat="1" ht="25.92" customHeight="1">
      <c r="A95" s="12"/>
      <c r="B95" s="187"/>
      <c r="C95" s="188"/>
      <c r="D95" s="189" t="s">
        <v>71</v>
      </c>
      <c r="E95" s="190" t="s">
        <v>124</v>
      </c>
      <c r="F95" s="190" t="s">
        <v>125</v>
      </c>
      <c r="G95" s="188"/>
      <c r="H95" s="188"/>
      <c r="I95" s="191"/>
      <c r="J95" s="192">
        <f>BK95</f>
        <v>0</v>
      </c>
      <c r="K95" s="188"/>
      <c r="L95" s="193"/>
      <c r="M95" s="194"/>
      <c r="N95" s="195"/>
      <c r="O95" s="195"/>
      <c r="P95" s="196">
        <f>P96+P106+P113+P123</f>
        <v>0</v>
      </c>
      <c r="Q95" s="195"/>
      <c r="R95" s="196">
        <f>R96+R106+R113+R123</f>
        <v>0.18669749999999999</v>
      </c>
      <c r="S95" s="195"/>
      <c r="T95" s="197">
        <f>T96+T106+T113+T123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198" t="s">
        <v>80</v>
      </c>
      <c r="AT95" s="199" t="s">
        <v>71</v>
      </c>
      <c r="AU95" s="199" t="s">
        <v>72</v>
      </c>
      <c r="AY95" s="198" t="s">
        <v>126</v>
      </c>
      <c r="BK95" s="200">
        <f>BK96+BK106+BK113+BK123</f>
        <v>0</v>
      </c>
    </row>
    <row r="96" s="12" customFormat="1" ht="22.8" customHeight="1">
      <c r="A96" s="12"/>
      <c r="B96" s="187"/>
      <c r="C96" s="188"/>
      <c r="D96" s="189" t="s">
        <v>71</v>
      </c>
      <c r="E96" s="201" t="s">
        <v>127</v>
      </c>
      <c r="F96" s="201" t="s">
        <v>128</v>
      </c>
      <c r="G96" s="188"/>
      <c r="H96" s="188"/>
      <c r="I96" s="191"/>
      <c r="J96" s="202">
        <f>BK96</f>
        <v>0</v>
      </c>
      <c r="K96" s="188"/>
      <c r="L96" s="193"/>
      <c r="M96" s="194"/>
      <c r="N96" s="195"/>
      <c r="O96" s="195"/>
      <c r="P96" s="196">
        <f>P97</f>
        <v>0</v>
      </c>
      <c r="Q96" s="195"/>
      <c r="R96" s="196">
        <f>R97</f>
        <v>0.18625749999999999</v>
      </c>
      <c r="S96" s="195"/>
      <c r="T96" s="197">
        <f>T97</f>
        <v>0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198" t="s">
        <v>80</v>
      </c>
      <c r="AT96" s="199" t="s">
        <v>71</v>
      </c>
      <c r="AU96" s="199" t="s">
        <v>80</v>
      </c>
      <c r="AY96" s="198" t="s">
        <v>126</v>
      </c>
      <c r="BK96" s="200">
        <f>BK97</f>
        <v>0</v>
      </c>
    </row>
    <row r="97" s="12" customFormat="1" ht="20.88" customHeight="1">
      <c r="A97" s="12"/>
      <c r="B97" s="187"/>
      <c r="C97" s="188"/>
      <c r="D97" s="189" t="s">
        <v>71</v>
      </c>
      <c r="E97" s="201" t="s">
        <v>129</v>
      </c>
      <c r="F97" s="201" t="s">
        <v>130</v>
      </c>
      <c r="G97" s="188"/>
      <c r="H97" s="188"/>
      <c r="I97" s="191"/>
      <c r="J97" s="202">
        <f>BK97</f>
        <v>0</v>
      </c>
      <c r="K97" s="188"/>
      <c r="L97" s="193"/>
      <c r="M97" s="194"/>
      <c r="N97" s="195"/>
      <c r="O97" s="195"/>
      <c r="P97" s="196">
        <f>SUM(P98:P105)</f>
        <v>0</v>
      </c>
      <c r="Q97" s="195"/>
      <c r="R97" s="196">
        <f>SUM(R98:R105)</f>
        <v>0.18625749999999999</v>
      </c>
      <c r="S97" s="195"/>
      <c r="T97" s="197">
        <f>SUM(T98:T105)</f>
        <v>0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198" t="s">
        <v>80</v>
      </c>
      <c r="AT97" s="199" t="s">
        <v>71</v>
      </c>
      <c r="AU97" s="199" t="s">
        <v>82</v>
      </c>
      <c r="AY97" s="198" t="s">
        <v>126</v>
      </c>
      <c r="BK97" s="200">
        <f>SUM(BK98:BK105)</f>
        <v>0</v>
      </c>
    </row>
    <row r="98" s="2" customFormat="1">
      <c r="A98" s="40"/>
      <c r="B98" s="41"/>
      <c r="C98" s="203" t="s">
        <v>80</v>
      </c>
      <c r="D98" s="203" t="s">
        <v>131</v>
      </c>
      <c r="E98" s="204" t="s">
        <v>132</v>
      </c>
      <c r="F98" s="205" t="s">
        <v>133</v>
      </c>
      <c r="G98" s="206" t="s">
        <v>134</v>
      </c>
      <c r="H98" s="207">
        <v>13.75</v>
      </c>
      <c r="I98" s="208"/>
      <c r="J98" s="209">
        <f>ROUND(I98*H98,2)</f>
        <v>0</v>
      </c>
      <c r="K98" s="205" t="s">
        <v>135</v>
      </c>
      <c r="L98" s="46"/>
      <c r="M98" s="210" t="s">
        <v>19</v>
      </c>
      <c r="N98" s="211" t="s">
        <v>43</v>
      </c>
      <c r="O98" s="86"/>
      <c r="P98" s="212">
        <f>O98*H98</f>
        <v>0</v>
      </c>
      <c r="Q98" s="212">
        <v>0.0085199999999999998</v>
      </c>
      <c r="R98" s="212">
        <f>Q98*H98</f>
        <v>0.11715</v>
      </c>
      <c r="S98" s="212">
        <v>0</v>
      </c>
      <c r="T98" s="213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14" t="s">
        <v>136</v>
      </c>
      <c r="AT98" s="214" t="s">
        <v>131</v>
      </c>
      <c r="AU98" s="214" t="s">
        <v>137</v>
      </c>
      <c r="AY98" s="19" t="s">
        <v>126</v>
      </c>
      <c r="BE98" s="215">
        <f>IF(N98="základní",J98,0)</f>
        <v>0</v>
      </c>
      <c r="BF98" s="215">
        <f>IF(N98="snížená",J98,0)</f>
        <v>0</v>
      </c>
      <c r="BG98" s="215">
        <f>IF(N98="zákl. přenesená",J98,0)</f>
        <v>0</v>
      </c>
      <c r="BH98" s="215">
        <f>IF(N98="sníž. přenesená",J98,0)</f>
        <v>0</v>
      </c>
      <c r="BI98" s="215">
        <f>IF(N98="nulová",J98,0)</f>
        <v>0</v>
      </c>
      <c r="BJ98" s="19" t="s">
        <v>80</v>
      </c>
      <c r="BK98" s="215">
        <f>ROUND(I98*H98,2)</f>
        <v>0</v>
      </c>
      <c r="BL98" s="19" t="s">
        <v>136</v>
      </c>
      <c r="BM98" s="214" t="s">
        <v>138</v>
      </c>
    </row>
    <row r="99" s="2" customFormat="1">
      <c r="A99" s="40"/>
      <c r="B99" s="41"/>
      <c r="C99" s="42"/>
      <c r="D99" s="216" t="s">
        <v>139</v>
      </c>
      <c r="E99" s="42"/>
      <c r="F99" s="217" t="s">
        <v>140</v>
      </c>
      <c r="G99" s="42"/>
      <c r="H99" s="42"/>
      <c r="I99" s="218"/>
      <c r="J99" s="42"/>
      <c r="K99" s="42"/>
      <c r="L99" s="46"/>
      <c r="M99" s="219"/>
      <c r="N99" s="220"/>
      <c r="O99" s="86"/>
      <c r="P99" s="86"/>
      <c r="Q99" s="86"/>
      <c r="R99" s="86"/>
      <c r="S99" s="86"/>
      <c r="T99" s="87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9" t="s">
        <v>139</v>
      </c>
      <c r="AU99" s="19" t="s">
        <v>137</v>
      </c>
    </row>
    <row r="100" s="13" customFormat="1">
      <c r="A100" s="13"/>
      <c r="B100" s="221"/>
      <c r="C100" s="222"/>
      <c r="D100" s="216" t="s">
        <v>141</v>
      </c>
      <c r="E100" s="223" t="s">
        <v>19</v>
      </c>
      <c r="F100" s="224" t="s">
        <v>142</v>
      </c>
      <c r="G100" s="222"/>
      <c r="H100" s="225">
        <v>13.75</v>
      </c>
      <c r="I100" s="226"/>
      <c r="J100" s="222"/>
      <c r="K100" s="222"/>
      <c r="L100" s="227"/>
      <c r="M100" s="228"/>
      <c r="N100" s="229"/>
      <c r="O100" s="229"/>
      <c r="P100" s="229"/>
      <c r="Q100" s="229"/>
      <c r="R100" s="229"/>
      <c r="S100" s="229"/>
      <c r="T100" s="230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1" t="s">
        <v>141</v>
      </c>
      <c r="AU100" s="231" t="s">
        <v>137</v>
      </c>
      <c r="AV100" s="13" t="s">
        <v>82</v>
      </c>
      <c r="AW100" s="13" t="s">
        <v>33</v>
      </c>
      <c r="AX100" s="13" t="s">
        <v>80</v>
      </c>
      <c r="AY100" s="231" t="s">
        <v>126</v>
      </c>
    </row>
    <row r="101" s="2" customFormat="1" ht="16.5" customHeight="1">
      <c r="A101" s="40"/>
      <c r="B101" s="41"/>
      <c r="C101" s="232" t="s">
        <v>82</v>
      </c>
      <c r="D101" s="232" t="s">
        <v>87</v>
      </c>
      <c r="E101" s="233" t="s">
        <v>143</v>
      </c>
      <c r="F101" s="234" t="s">
        <v>144</v>
      </c>
      <c r="G101" s="235" t="s">
        <v>134</v>
      </c>
      <c r="H101" s="236">
        <v>14.025</v>
      </c>
      <c r="I101" s="237"/>
      <c r="J101" s="238">
        <f>ROUND(I101*H101,2)</f>
        <v>0</v>
      </c>
      <c r="K101" s="234" t="s">
        <v>135</v>
      </c>
      <c r="L101" s="239"/>
      <c r="M101" s="240" t="s">
        <v>19</v>
      </c>
      <c r="N101" s="241" t="s">
        <v>43</v>
      </c>
      <c r="O101" s="86"/>
      <c r="P101" s="212">
        <f>O101*H101</f>
        <v>0</v>
      </c>
      <c r="Q101" s="212">
        <v>0.0023</v>
      </c>
      <c r="R101" s="212">
        <f>Q101*H101</f>
        <v>0.032257500000000001</v>
      </c>
      <c r="S101" s="212">
        <v>0</v>
      </c>
      <c r="T101" s="213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14" t="s">
        <v>145</v>
      </c>
      <c r="AT101" s="214" t="s">
        <v>87</v>
      </c>
      <c r="AU101" s="214" t="s">
        <v>137</v>
      </c>
      <c r="AY101" s="19" t="s">
        <v>126</v>
      </c>
      <c r="BE101" s="215">
        <f>IF(N101="základní",J101,0)</f>
        <v>0</v>
      </c>
      <c r="BF101" s="215">
        <f>IF(N101="snížená",J101,0)</f>
        <v>0</v>
      </c>
      <c r="BG101" s="215">
        <f>IF(N101="zákl. přenesená",J101,0)</f>
        <v>0</v>
      </c>
      <c r="BH101" s="215">
        <f>IF(N101="sníž. přenesená",J101,0)</f>
        <v>0</v>
      </c>
      <c r="BI101" s="215">
        <f>IF(N101="nulová",J101,0)</f>
        <v>0</v>
      </c>
      <c r="BJ101" s="19" t="s">
        <v>80</v>
      </c>
      <c r="BK101" s="215">
        <f>ROUND(I101*H101,2)</f>
        <v>0</v>
      </c>
      <c r="BL101" s="19" t="s">
        <v>136</v>
      </c>
      <c r="BM101" s="214" t="s">
        <v>146</v>
      </c>
    </row>
    <row r="102" s="2" customFormat="1">
      <c r="A102" s="40"/>
      <c r="B102" s="41"/>
      <c r="C102" s="42"/>
      <c r="D102" s="216" t="s">
        <v>139</v>
      </c>
      <c r="E102" s="42"/>
      <c r="F102" s="217" t="s">
        <v>144</v>
      </c>
      <c r="G102" s="42"/>
      <c r="H102" s="42"/>
      <c r="I102" s="218"/>
      <c r="J102" s="42"/>
      <c r="K102" s="42"/>
      <c r="L102" s="46"/>
      <c r="M102" s="219"/>
      <c r="N102" s="220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139</v>
      </c>
      <c r="AU102" s="19" t="s">
        <v>137</v>
      </c>
    </row>
    <row r="103" s="13" customFormat="1">
      <c r="A103" s="13"/>
      <c r="B103" s="221"/>
      <c r="C103" s="222"/>
      <c r="D103" s="216" t="s">
        <v>141</v>
      </c>
      <c r="E103" s="222"/>
      <c r="F103" s="224" t="s">
        <v>147</v>
      </c>
      <c r="G103" s="222"/>
      <c r="H103" s="225">
        <v>14.025</v>
      </c>
      <c r="I103" s="226"/>
      <c r="J103" s="222"/>
      <c r="K103" s="222"/>
      <c r="L103" s="227"/>
      <c r="M103" s="228"/>
      <c r="N103" s="229"/>
      <c r="O103" s="229"/>
      <c r="P103" s="229"/>
      <c r="Q103" s="229"/>
      <c r="R103" s="229"/>
      <c r="S103" s="229"/>
      <c r="T103" s="230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1" t="s">
        <v>141</v>
      </c>
      <c r="AU103" s="231" t="s">
        <v>137</v>
      </c>
      <c r="AV103" s="13" t="s">
        <v>82</v>
      </c>
      <c r="AW103" s="13" t="s">
        <v>4</v>
      </c>
      <c r="AX103" s="13" t="s">
        <v>80</v>
      </c>
      <c r="AY103" s="231" t="s">
        <v>126</v>
      </c>
    </row>
    <row r="104" s="2" customFormat="1" ht="16.5" customHeight="1">
      <c r="A104" s="40"/>
      <c r="B104" s="41"/>
      <c r="C104" s="203" t="s">
        <v>137</v>
      </c>
      <c r="D104" s="203" t="s">
        <v>131</v>
      </c>
      <c r="E104" s="204" t="s">
        <v>148</v>
      </c>
      <c r="F104" s="205" t="s">
        <v>149</v>
      </c>
      <c r="G104" s="206" t="s">
        <v>134</v>
      </c>
      <c r="H104" s="207">
        <v>13.75</v>
      </c>
      <c r="I104" s="208"/>
      <c r="J104" s="209">
        <f>ROUND(I104*H104,2)</f>
        <v>0</v>
      </c>
      <c r="K104" s="205" t="s">
        <v>135</v>
      </c>
      <c r="L104" s="46"/>
      <c r="M104" s="210" t="s">
        <v>19</v>
      </c>
      <c r="N104" s="211" t="s">
        <v>43</v>
      </c>
      <c r="O104" s="86"/>
      <c r="P104" s="212">
        <f>O104*H104</f>
        <v>0</v>
      </c>
      <c r="Q104" s="212">
        <v>0.0026800000000000001</v>
      </c>
      <c r="R104" s="212">
        <f>Q104*H104</f>
        <v>0.036850000000000001</v>
      </c>
      <c r="S104" s="212">
        <v>0</v>
      </c>
      <c r="T104" s="213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14" t="s">
        <v>136</v>
      </c>
      <c r="AT104" s="214" t="s">
        <v>131</v>
      </c>
      <c r="AU104" s="214" t="s">
        <v>137</v>
      </c>
      <c r="AY104" s="19" t="s">
        <v>126</v>
      </c>
      <c r="BE104" s="215">
        <f>IF(N104="základní",J104,0)</f>
        <v>0</v>
      </c>
      <c r="BF104" s="215">
        <f>IF(N104="snížená",J104,0)</f>
        <v>0</v>
      </c>
      <c r="BG104" s="215">
        <f>IF(N104="zákl. přenesená",J104,0)</f>
        <v>0</v>
      </c>
      <c r="BH104" s="215">
        <f>IF(N104="sníž. přenesená",J104,0)</f>
        <v>0</v>
      </c>
      <c r="BI104" s="215">
        <f>IF(N104="nulová",J104,0)</f>
        <v>0</v>
      </c>
      <c r="BJ104" s="19" t="s">
        <v>80</v>
      </c>
      <c r="BK104" s="215">
        <f>ROUND(I104*H104,2)</f>
        <v>0</v>
      </c>
      <c r="BL104" s="19" t="s">
        <v>136</v>
      </c>
      <c r="BM104" s="214" t="s">
        <v>150</v>
      </c>
    </row>
    <row r="105" s="2" customFormat="1">
      <c r="A105" s="40"/>
      <c r="B105" s="41"/>
      <c r="C105" s="42"/>
      <c r="D105" s="216" t="s">
        <v>139</v>
      </c>
      <c r="E105" s="42"/>
      <c r="F105" s="217" t="s">
        <v>151</v>
      </c>
      <c r="G105" s="42"/>
      <c r="H105" s="42"/>
      <c r="I105" s="218"/>
      <c r="J105" s="42"/>
      <c r="K105" s="42"/>
      <c r="L105" s="46"/>
      <c r="M105" s="219"/>
      <c r="N105" s="220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9" t="s">
        <v>139</v>
      </c>
      <c r="AU105" s="19" t="s">
        <v>137</v>
      </c>
    </row>
    <row r="106" s="12" customFormat="1" ht="22.8" customHeight="1">
      <c r="A106" s="12"/>
      <c r="B106" s="187"/>
      <c r="C106" s="188"/>
      <c r="D106" s="189" t="s">
        <v>71</v>
      </c>
      <c r="E106" s="201" t="s">
        <v>152</v>
      </c>
      <c r="F106" s="201" t="s">
        <v>153</v>
      </c>
      <c r="G106" s="188"/>
      <c r="H106" s="188"/>
      <c r="I106" s="191"/>
      <c r="J106" s="202">
        <f>BK106</f>
        <v>0</v>
      </c>
      <c r="K106" s="188"/>
      <c r="L106" s="193"/>
      <c r="M106" s="194"/>
      <c r="N106" s="195"/>
      <c r="O106" s="195"/>
      <c r="P106" s="196">
        <f>P107</f>
        <v>0</v>
      </c>
      <c r="Q106" s="195"/>
      <c r="R106" s="196">
        <f>R107</f>
        <v>0.00044000000000000002</v>
      </c>
      <c r="S106" s="195"/>
      <c r="T106" s="197">
        <f>T107</f>
        <v>0</v>
      </c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R106" s="198" t="s">
        <v>80</v>
      </c>
      <c r="AT106" s="199" t="s">
        <v>71</v>
      </c>
      <c r="AU106" s="199" t="s">
        <v>80</v>
      </c>
      <c r="AY106" s="198" t="s">
        <v>126</v>
      </c>
      <c r="BK106" s="200">
        <f>BK107</f>
        <v>0</v>
      </c>
    </row>
    <row r="107" s="12" customFormat="1" ht="20.88" customHeight="1">
      <c r="A107" s="12"/>
      <c r="B107" s="187"/>
      <c r="C107" s="188"/>
      <c r="D107" s="189" t="s">
        <v>71</v>
      </c>
      <c r="E107" s="201" t="s">
        <v>154</v>
      </c>
      <c r="F107" s="201" t="s">
        <v>155</v>
      </c>
      <c r="G107" s="188"/>
      <c r="H107" s="188"/>
      <c r="I107" s="191"/>
      <c r="J107" s="202">
        <f>BK107</f>
        <v>0</v>
      </c>
      <c r="K107" s="188"/>
      <c r="L107" s="193"/>
      <c r="M107" s="194"/>
      <c r="N107" s="195"/>
      <c r="O107" s="195"/>
      <c r="P107" s="196">
        <f>SUM(P108:P112)</f>
        <v>0</v>
      </c>
      <c r="Q107" s="195"/>
      <c r="R107" s="196">
        <f>SUM(R108:R112)</f>
        <v>0.00044000000000000002</v>
      </c>
      <c r="S107" s="195"/>
      <c r="T107" s="197">
        <f>SUM(T108:T112)</f>
        <v>0</v>
      </c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R107" s="198" t="s">
        <v>80</v>
      </c>
      <c r="AT107" s="199" t="s">
        <v>71</v>
      </c>
      <c r="AU107" s="199" t="s">
        <v>82</v>
      </c>
      <c r="AY107" s="198" t="s">
        <v>126</v>
      </c>
      <c r="BK107" s="200">
        <f>SUM(BK108:BK112)</f>
        <v>0</v>
      </c>
    </row>
    <row r="108" s="2" customFormat="1" ht="16.5" customHeight="1">
      <c r="A108" s="40"/>
      <c r="B108" s="41"/>
      <c r="C108" s="203" t="s">
        <v>136</v>
      </c>
      <c r="D108" s="203" t="s">
        <v>131</v>
      </c>
      <c r="E108" s="204" t="s">
        <v>156</v>
      </c>
      <c r="F108" s="205" t="s">
        <v>157</v>
      </c>
      <c r="G108" s="206" t="s">
        <v>158</v>
      </c>
      <c r="H108" s="207">
        <v>4</v>
      </c>
      <c r="I108" s="208"/>
      <c r="J108" s="209">
        <f>ROUND(I108*H108,2)</f>
        <v>0</v>
      </c>
      <c r="K108" s="205" t="s">
        <v>135</v>
      </c>
      <c r="L108" s="46"/>
      <c r="M108" s="210" t="s">
        <v>19</v>
      </c>
      <c r="N108" s="211" t="s">
        <v>43</v>
      </c>
      <c r="O108" s="86"/>
      <c r="P108" s="212">
        <f>O108*H108</f>
        <v>0</v>
      </c>
      <c r="Q108" s="212">
        <v>1.0000000000000001E-05</v>
      </c>
      <c r="R108" s="212">
        <f>Q108*H108</f>
        <v>4.0000000000000003E-05</v>
      </c>
      <c r="S108" s="212">
        <v>0</v>
      </c>
      <c r="T108" s="213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14" t="s">
        <v>136</v>
      </c>
      <c r="AT108" s="214" t="s">
        <v>131</v>
      </c>
      <c r="AU108" s="214" t="s">
        <v>137</v>
      </c>
      <c r="AY108" s="19" t="s">
        <v>126</v>
      </c>
      <c r="BE108" s="215">
        <f>IF(N108="základní",J108,0)</f>
        <v>0</v>
      </c>
      <c r="BF108" s="215">
        <f>IF(N108="snížená",J108,0)</f>
        <v>0</v>
      </c>
      <c r="BG108" s="215">
        <f>IF(N108="zákl. přenesená",J108,0)</f>
        <v>0</v>
      </c>
      <c r="BH108" s="215">
        <f>IF(N108="sníž. přenesená",J108,0)</f>
        <v>0</v>
      </c>
      <c r="BI108" s="215">
        <f>IF(N108="nulová",J108,0)</f>
        <v>0</v>
      </c>
      <c r="BJ108" s="19" t="s">
        <v>80</v>
      </c>
      <c r="BK108" s="215">
        <f>ROUND(I108*H108,2)</f>
        <v>0</v>
      </c>
      <c r="BL108" s="19" t="s">
        <v>136</v>
      </c>
      <c r="BM108" s="214" t="s">
        <v>159</v>
      </c>
    </row>
    <row r="109" s="2" customFormat="1">
      <c r="A109" s="40"/>
      <c r="B109" s="41"/>
      <c r="C109" s="42"/>
      <c r="D109" s="216" t="s">
        <v>139</v>
      </c>
      <c r="E109" s="42"/>
      <c r="F109" s="217" t="s">
        <v>160</v>
      </c>
      <c r="G109" s="42"/>
      <c r="H109" s="42"/>
      <c r="I109" s="218"/>
      <c r="J109" s="42"/>
      <c r="K109" s="42"/>
      <c r="L109" s="46"/>
      <c r="M109" s="219"/>
      <c r="N109" s="220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139</v>
      </c>
      <c r="AU109" s="19" t="s">
        <v>137</v>
      </c>
    </row>
    <row r="110" s="13" customFormat="1">
      <c r="A110" s="13"/>
      <c r="B110" s="221"/>
      <c r="C110" s="222"/>
      <c r="D110" s="216" t="s">
        <v>141</v>
      </c>
      <c r="E110" s="223" t="s">
        <v>19</v>
      </c>
      <c r="F110" s="224" t="s">
        <v>161</v>
      </c>
      <c r="G110" s="222"/>
      <c r="H110" s="225">
        <v>4</v>
      </c>
      <c r="I110" s="226"/>
      <c r="J110" s="222"/>
      <c r="K110" s="222"/>
      <c r="L110" s="227"/>
      <c r="M110" s="228"/>
      <c r="N110" s="229"/>
      <c r="O110" s="229"/>
      <c r="P110" s="229"/>
      <c r="Q110" s="229"/>
      <c r="R110" s="229"/>
      <c r="S110" s="229"/>
      <c r="T110" s="230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1" t="s">
        <v>141</v>
      </c>
      <c r="AU110" s="231" t="s">
        <v>137</v>
      </c>
      <c r="AV110" s="13" t="s">
        <v>82</v>
      </c>
      <c r="AW110" s="13" t="s">
        <v>33</v>
      </c>
      <c r="AX110" s="13" t="s">
        <v>80</v>
      </c>
      <c r="AY110" s="231" t="s">
        <v>126</v>
      </c>
    </row>
    <row r="111" s="2" customFormat="1" ht="16.5" customHeight="1">
      <c r="A111" s="40"/>
      <c r="B111" s="41"/>
      <c r="C111" s="203" t="s">
        <v>162</v>
      </c>
      <c r="D111" s="203" t="s">
        <v>131</v>
      </c>
      <c r="E111" s="204" t="s">
        <v>163</v>
      </c>
      <c r="F111" s="205" t="s">
        <v>164</v>
      </c>
      <c r="G111" s="206" t="s">
        <v>158</v>
      </c>
      <c r="H111" s="207">
        <v>4</v>
      </c>
      <c r="I111" s="208"/>
      <c r="J111" s="209">
        <f>ROUND(I111*H111,2)</f>
        <v>0</v>
      </c>
      <c r="K111" s="205" t="s">
        <v>135</v>
      </c>
      <c r="L111" s="46"/>
      <c r="M111" s="210" t="s">
        <v>19</v>
      </c>
      <c r="N111" s="211" t="s">
        <v>43</v>
      </c>
      <c r="O111" s="86"/>
      <c r="P111" s="212">
        <f>O111*H111</f>
        <v>0</v>
      </c>
      <c r="Q111" s="212">
        <v>0.00010000000000000001</v>
      </c>
      <c r="R111" s="212">
        <f>Q111*H111</f>
        <v>0.00040000000000000002</v>
      </c>
      <c r="S111" s="212">
        <v>0</v>
      </c>
      <c r="T111" s="213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14" t="s">
        <v>136</v>
      </c>
      <c r="AT111" s="214" t="s">
        <v>131</v>
      </c>
      <c r="AU111" s="214" t="s">
        <v>137</v>
      </c>
      <c r="AY111" s="19" t="s">
        <v>126</v>
      </c>
      <c r="BE111" s="215">
        <f>IF(N111="základní",J111,0)</f>
        <v>0</v>
      </c>
      <c r="BF111" s="215">
        <f>IF(N111="snížená",J111,0)</f>
        <v>0</v>
      </c>
      <c r="BG111" s="215">
        <f>IF(N111="zákl. přenesená",J111,0)</f>
        <v>0</v>
      </c>
      <c r="BH111" s="215">
        <f>IF(N111="sníž. přenesená",J111,0)</f>
        <v>0</v>
      </c>
      <c r="BI111" s="215">
        <f>IF(N111="nulová",J111,0)</f>
        <v>0</v>
      </c>
      <c r="BJ111" s="19" t="s">
        <v>80</v>
      </c>
      <c r="BK111" s="215">
        <f>ROUND(I111*H111,2)</f>
        <v>0</v>
      </c>
      <c r="BL111" s="19" t="s">
        <v>136</v>
      </c>
      <c r="BM111" s="214" t="s">
        <v>165</v>
      </c>
    </row>
    <row r="112" s="2" customFormat="1">
      <c r="A112" s="40"/>
      <c r="B112" s="41"/>
      <c r="C112" s="42"/>
      <c r="D112" s="216" t="s">
        <v>139</v>
      </c>
      <c r="E112" s="42"/>
      <c r="F112" s="217" t="s">
        <v>166</v>
      </c>
      <c r="G112" s="42"/>
      <c r="H112" s="42"/>
      <c r="I112" s="218"/>
      <c r="J112" s="42"/>
      <c r="K112" s="42"/>
      <c r="L112" s="46"/>
      <c r="M112" s="219"/>
      <c r="N112" s="220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9" t="s">
        <v>139</v>
      </c>
      <c r="AU112" s="19" t="s">
        <v>137</v>
      </c>
    </row>
    <row r="113" s="12" customFormat="1" ht="22.8" customHeight="1">
      <c r="A113" s="12"/>
      <c r="B113" s="187"/>
      <c r="C113" s="188"/>
      <c r="D113" s="189" t="s">
        <v>71</v>
      </c>
      <c r="E113" s="201" t="s">
        <v>167</v>
      </c>
      <c r="F113" s="201" t="s">
        <v>168</v>
      </c>
      <c r="G113" s="188"/>
      <c r="H113" s="188"/>
      <c r="I113" s="191"/>
      <c r="J113" s="202">
        <f>BK113</f>
        <v>0</v>
      </c>
      <c r="K113" s="188"/>
      <c r="L113" s="193"/>
      <c r="M113" s="194"/>
      <c r="N113" s="195"/>
      <c r="O113" s="195"/>
      <c r="P113" s="196">
        <f>SUM(P114:P122)</f>
        <v>0</v>
      </c>
      <c r="Q113" s="195"/>
      <c r="R113" s="196">
        <f>SUM(R114:R122)</f>
        <v>0</v>
      </c>
      <c r="S113" s="195"/>
      <c r="T113" s="197">
        <f>SUM(T114:T122)</f>
        <v>0</v>
      </c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R113" s="198" t="s">
        <v>80</v>
      </c>
      <c r="AT113" s="199" t="s">
        <v>71</v>
      </c>
      <c r="AU113" s="199" t="s">
        <v>80</v>
      </c>
      <c r="AY113" s="198" t="s">
        <v>126</v>
      </c>
      <c r="BK113" s="200">
        <f>SUM(BK114:BK122)</f>
        <v>0</v>
      </c>
    </row>
    <row r="114" s="2" customFormat="1" ht="21.75" customHeight="1">
      <c r="A114" s="40"/>
      <c r="B114" s="41"/>
      <c r="C114" s="203" t="s">
        <v>127</v>
      </c>
      <c r="D114" s="203" t="s">
        <v>131</v>
      </c>
      <c r="E114" s="204" t="s">
        <v>169</v>
      </c>
      <c r="F114" s="205" t="s">
        <v>170</v>
      </c>
      <c r="G114" s="206" t="s">
        <v>171</v>
      </c>
      <c r="H114" s="207">
        <v>0.28100000000000003</v>
      </c>
      <c r="I114" s="208"/>
      <c r="J114" s="209">
        <f>ROUND(I114*H114,2)</f>
        <v>0</v>
      </c>
      <c r="K114" s="205" t="s">
        <v>135</v>
      </c>
      <c r="L114" s="46"/>
      <c r="M114" s="210" t="s">
        <v>19</v>
      </c>
      <c r="N114" s="211" t="s">
        <v>43</v>
      </c>
      <c r="O114" s="86"/>
      <c r="P114" s="212">
        <f>O114*H114</f>
        <v>0</v>
      </c>
      <c r="Q114" s="212">
        <v>0</v>
      </c>
      <c r="R114" s="212">
        <f>Q114*H114</f>
        <v>0</v>
      </c>
      <c r="S114" s="212">
        <v>0</v>
      </c>
      <c r="T114" s="213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14" t="s">
        <v>136</v>
      </c>
      <c r="AT114" s="214" t="s">
        <v>131</v>
      </c>
      <c r="AU114" s="214" t="s">
        <v>82</v>
      </c>
      <c r="AY114" s="19" t="s">
        <v>126</v>
      </c>
      <c r="BE114" s="215">
        <f>IF(N114="základní",J114,0)</f>
        <v>0</v>
      </c>
      <c r="BF114" s="215">
        <f>IF(N114="snížená",J114,0)</f>
        <v>0</v>
      </c>
      <c r="BG114" s="215">
        <f>IF(N114="zákl. přenesená",J114,0)</f>
        <v>0</v>
      </c>
      <c r="BH114" s="215">
        <f>IF(N114="sníž. přenesená",J114,0)</f>
        <v>0</v>
      </c>
      <c r="BI114" s="215">
        <f>IF(N114="nulová",J114,0)</f>
        <v>0</v>
      </c>
      <c r="BJ114" s="19" t="s">
        <v>80</v>
      </c>
      <c r="BK114" s="215">
        <f>ROUND(I114*H114,2)</f>
        <v>0</v>
      </c>
      <c r="BL114" s="19" t="s">
        <v>136</v>
      </c>
      <c r="BM114" s="214" t="s">
        <v>172</v>
      </c>
    </row>
    <row r="115" s="2" customFormat="1">
      <c r="A115" s="40"/>
      <c r="B115" s="41"/>
      <c r="C115" s="42"/>
      <c r="D115" s="216" t="s">
        <v>139</v>
      </c>
      <c r="E115" s="42"/>
      <c r="F115" s="217" t="s">
        <v>173</v>
      </c>
      <c r="G115" s="42"/>
      <c r="H115" s="42"/>
      <c r="I115" s="218"/>
      <c r="J115" s="42"/>
      <c r="K115" s="42"/>
      <c r="L115" s="46"/>
      <c r="M115" s="219"/>
      <c r="N115" s="220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9" t="s">
        <v>139</v>
      </c>
      <c r="AU115" s="19" t="s">
        <v>82</v>
      </c>
    </row>
    <row r="116" s="2" customFormat="1" ht="16.5" customHeight="1">
      <c r="A116" s="40"/>
      <c r="B116" s="41"/>
      <c r="C116" s="203" t="s">
        <v>174</v>
      </c>
      <c r="D116" s="203" t="s">
        <v>131</v>
      </c>
      <c r="E116" s="204" t="s">
        <v>175</v>
      </c>
      <c r="F116" s="205" t="s">
        <v>176</v>
      </c>
      <c r="G116" s="206" t="s">
        <v>171</v>
      </c>
      <c r="H116" s="207">
        <v>0.28100000000000003</v>
      </c>
      <c r="I116" s="208"/>
      <c r="J116" s="209">
        <f>ROUND(I116*H116,2)</f>
        <v>0</v>
      </c>
      <c r="K116" s="205" t="s">
        <v>135</v>
      </c>
      <c r="L116" s="46"/>
      <c r="M116" s="210" t="s">
        <v>19</v>
      </c>
      <c r="N116" s="211" t="s">
        <v>43</v>
      </c>
      <c r="O116" s="86"/>
      <c r="P116" s="212">
        <f>O116*H116</f>
        <v>0</v>
      </c>
      <c r="Q116" s="212">
        <v>0</v>
      </c>
      <c r="R116" s="212">
        <f>Q116*H116</f>
        <v>0</v>
      </c>
      <c r="S116" s="212">
        <v>0</v>
      </c>
      <c r="T116" s="213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14" t="s">
        <v>136</v>
      </c>
      <c r="AT116" s="214" t="s">
        <v>131</v>
      </c>
      <c r="AU116" s="214" t="s">
        <v>82</v>
      </c>
      <c r="AY116" s="19" t="s">
        <v>126</v>
      </c>
      <c r="BE116" s="215">
        <f>IF(N116="základní",J116,0)</f>
        <v>0</v>
      </c>
      <c r="BF116" s="215">
        <f>IF(N116="snížená",J116,0)</f>
        <v>0</v>
      </c>
      <c r="BG116" s="215">
        <f>IF(N116="zákl. přenesená",J116,0)</f>
        <v>0</v>
      </c>
      <c r="BH116" s="215">
        <f>IF(N116="sníž. přenesená",J116,0)</f>
        <v>0</v>
      </c>
      <c r="BI116" s="215">
        <f>IF(N116="nulová",J116,0)</f>
        <v>0</v>
      </c>
      <c r="BJ116" s="19" t="s">
        <v>80</v>
      </c>
      <c r="BK116" s="215">
        <f>ROUND(I116*H116,2)</f>
        <v>0</v>
      </c>
      <c r="BL116" s="19" t="s">
        <v>136</v>
      </c>
      <c r="BM116" s="214" t="s">
        <v>177</v>
      </c>
    </row>
    <row r="117" s="2" customFormat="1">
      <c r="A117" s="40"/>
      <c r="B117" s="41"/>
      <c r="C117" s="42"/>
      <c r="D117" s="216" t="s">
        <v>139</v>
      </c>
      <c r="E117" s="42"/>
      <c r="F117" s="217" t="s">
        <v>178</v>
      </c>
      <c r="G117" s="42"/>
      <c r="H117" s="42"/>
      <c r="I117" s="218"/>
      <c r="J117" s="42"/>
      <c r="K117" s="42"/>
      <c r="L117" s="46"/>
      <c r="M117" s="219"/>
      <c r="N117" s="220"/>
      <c r="O117" s="86"/>
      <c r="P117" s="86"/>
      <c r="Q117" s="86"/>
      <c r="R117" s="86"/>
      <c r="S117" s="86"/>
      <c r="T117" s="87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9" t="s">
        <v>139</v>
      </c>
      <c r="AU117" s="19" t="s">
        <v>82</v>
      </c>
    </row>
    <row r="118" s="2" customFormat="1" ht="16.5" customHeight="1">
      <c r="A118" s="40"/>
      <c r="B118" s="41"/>
      <c r="C118" s="203" t="s">
        <v>145</v>
      </c>
      <c r="D118" s="203" t="s">
        <v>131</v>
      </c>
      <c r="E118" s="204" t="s">
        <v>179</v>
      </c>
      <c r="F118" s="205" t="s">
        <v>180</v>
      </c>
      <c r="G118" s="206" t="s">
        <v>171</v>
      </c>
      <c r="H118" s="207">
        <v>5.3390000000000004</v>
      </c>
      <c r="I118" s="208"/>
      <c r="J118" s="209">
        <f>ROUND(I118*H118,2)</f>
        <v>0</v>
      </c>
      <c r="K118" s="205" t="s">
        <v>135</v>
      </c>
      <c r="L118" s="46"/>
      <c r="M118" s="210" t="s">
        <v>19</v>
      </c>
      <c r="N118" s="211" t="s">
        <v>43</v>
      </c>
      <c r="O118" s="86"/>
      <c r="P118" s="212">
        <f>O118*H118</f>
        <v>0</v>
      </c>
      <c r="Q118" s="212">
        <v>0</v>
      </c>
      <c r="R118" s="212">
        <f>Q118*H118</f>
        <v>0</v>
      </c>
      <c r="S118" s="212">
        <v>0</v>
      </c>
      <c r="T118" s="213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14" t="s">
        <v>136</v>
      </c>
      <c r="AT118" s="214" t="s">
        <v>131</v>
      </c>
      <c r="AU118" s="214" t="s">
        <v>82</v>
      </c>
      <c r="AY118" s="19" t="s">
        <v>126</v>
      </c>
      <c r="BE118" s="215">
        <f>IF(N118="základní",J118,0)</f>
        <v>0</v>
      </c>
      <c r="BF118" s="215">
        <f>IF(N118="snížená",J118,0)</f>
        <v>0</v>
      </c>
      <c r="BG118" s="215">
        <f>IF(N118="zákl. přenesená",J118,0)</f>
        <v>0</v>
      </c>
      <c r="BH118" s="215">
        <f>IF(N118="sníž. přenesená",J118,0)</f>
        <v>0</v>
      </c>
      <c r="BI118" s="215">
        <f>IF(N118="nulová",J118,0)</f>
        <v>0</v>
      </c>
      <c r="BJ118" s="19" t="s">
        <v>80</v>
      </c>
      <c r="BK118" s="215">
        <f>ROUND(I118*H118,2)</f>
        <v>0</v>
      </c>
      <c r="BL118" s="19" t="s">
        <v>136</v>
      </c>
      <c r="BM118" s="214" t="s">
        <v>181</v>
      </c>
    </row>
    <row r="119" s="2" customFormat="1">
      <c r="A119" s="40"/>
      <c r="B119" s="41"/>
      <c r="C119" s="42"/>
      <c r="D119" s="216" t="s">
        <v>139</v>
      </c>
      <c r="E119" s="42"/>
      <c r="F119" s="217" t="s">
        <v>182</v>
      </c>
      <c r="G119" s="42"/>
      <c r="H119" s="42"/>
      <c r="I119" s="218"/>
      <c r="J119" s="42"/>
      <c r="K119" s="42"/>
      <c r="L119" s="46"/>
      <c r="M119" s="219"/>
      <c r="N119" s="220"/>
      <c r="O119" s="86"/>
      <c r="P119" s="86"/>
      <c r="Q119" s="86"/>
      <c r="R119" s="86"/>
      <c r="S119" s="86"/>
      <c r="T119" s="87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T119" s="19" t="s">
        <v>139</v>
      </c>
      <c r="AU119" s="19" t="s">
        <v>82</v>
      </c>
    </row>
    <row r="120" s="13" customFormat="1">
      <c r="A120" s="13"/>
      <c r="B120" s="221"/>
      <c r="C120" s="222"/>
      <c r="D120" s="216" t="s">
        <v>141</v>
      </c>
      <c r="E120" s="222"/>
      <c r="F120" s="224" t="s">
        <v>183</v>
      </c>
      <c r="G120" s="222"/>
      <c r="H120" s="225">
        <v>5.3390000000000004</v>
      </c>
      <c r="I120" s="226"/>
      <c r="J120" s="222"/>
      <c r="K120" s="222"/>
      <c r="L120" s="227"/>
      <c r="M120" s="228"/>
      <c r="N120" s="229"/>
      <c r="O120" s="229"/>
      <c r="P120" s="229"/>
      <c r="Q120" s="229"/>
      <c r="R120" s="229"/>
      <c r="S120" s="229"/>
      <c r="T120" s="230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1" t="s">
        <v>141</v>
      </c>
      <c r="AU120" s="231" t="s">
        <v>82</v>
      </c>
      <c r="AV120" s="13" t="s">
        <v>82</v>
      </c>
      <c r="AW120" s="13" t="s">
        <v>4</v>
      </c>
      <c r="AX120" s="13" t="s">
        <v>80</v>
      </c>
      <c r="AY120" s="231" t="s">
        <v>126</v>
      </c>
    </row>
    <row r="121" s="2" customFormat="1" ht="21.75" customHeight="1">
      <c r="A121" s="40"/>
      <c r="B121" s="41"/>
      <c r="C121" s="203" t="s">
        <v>152</v>
      </c>
      <c r="D121" s="203" t="s">
        <v>131</v>
      </c>
      <c r="E121" s="204" t="s">
        <v>184</v>
      </c>
      <c r="F121" s="205" t="s">
        <v>185</v>
      </c>
      <c r="G121" s="206" t="s">
        <v>171</v>
      </c>
      <c r="H121" s="207">
        <v>0.28100000000000003</v>
      </c>
      <c r="I121" s="208"/>
      <c r="J121" s="209">
        <f>ROUND(I121*H121,2)</f>
        <v>0</v>
      </c>
      <c r="K121" s="205" t="s">
        <v>135</v>
      </c>
      <c r="L121" s="46"/>
      <c r="M121" s="210" t="s">
        <v>19</v>
      </c>
      <c r="N121" s="211" t="s">
        <v>43</v>
      </c>
      <c r="O121" s="86"/>
      <c r="P121" s="212">
        <f>O121*H121</f>
        <v>0</v>
      </c>
      <c r="Q121" s="212">
        <v>0</v>
      </c>
      <c r="R121" s="212">
        <f>Q121*H121</f>
        <v>0</v>
      </c>
      <c r="S121" s="212">
        <v>0</v>
      </c>
      <c r="T121" s="213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14" t="s">
        <v>136</v>
      </c>
      <c r="AT121" s="214" t="s">
        <v>131</v>
      </c>
      <c r="AU121" s="214" t="s">
        <v>82</v>
      </c>
      <c r="AY121" s="19" t="s">
        <v>126</v>
      </c>
      <c r="BE121" s="215">
        <f>IF(N121="základní",J121,0)</f>
        <v>0</v>
      </c>
      <c r="BF121" s="215">
        <f>IF(N121="snížená",J121,0)</f>
        <v>0</v>
      </c>
      <c r="BG121" s="215">
        <f>IF(N121="zákl. přenesená",J121,0)</f>
        <v>0</v>
      </c>
      <c r="BH121" s="215">
        <f>IF(N121="sníž. přenesená",J121,0)</f>
        <v>0</v>
      </c>
      <c r="BI121" s="215">
        <f>IF(N121="nulová",J121,0)</f>
        <v>0</v>
      </c>
      <c r="BJ121" s="19" t="s">
        <v>80</v>
      </c>
      <c r="BK121" s="215">
        <f>ROUND(I121*H121,2)</f>
        <v>0</v>
      </c>
      <c r="BL121" s="19" t="s">
        <v>136</v>
      </c>
      <c r="BM121" s="214" t="s">
        <v>186</v>
      </c>
    </row>
    <row r="122" s="2" customFormat="1">
      <c r="A122" s="40"/>
      <c r="B122" s="41"/>
      <c r="C122" s="42"/>
      <c r="D122" s="216" t="s">
        <v>139</v>
      </c>
      <c r="E122" s="42"/>
      <c r="F122" s="217" t="s">
        <v>187</v>
      </c>
      <c r="G122" s="42"/>
      <c r="H122" s="42"/>
      <c r="I122" s="218"/>
      <c r="J122" s="42"/>
      <c r="K122" s="42"/>
      <c r="L122" s="46"/>
      <c r="M122" s="219"/>
      <c r="N122" s="220"/>
      <c r="O122" s="86"/>
      <c r="P122" s="86"/>
      <c r="Q122" s="86"/>
      <c r="R122" s="86"/>
      <c r="S122" s="86"/>
      <c r="T122" s="87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T122" s="19" t="s">
        <v>139</v>
      </c>
      <c r="AU122" s="19" t="s">
        <v>82</v>
      </c>
    </row>
    <row r="123" s="12" customFormat="1" ht="22.8" customHeight="1">
      <c r="A123" s="12"/>
      <c r="B123" s="187"/>
      <c r="C123" s="188"/>
      <c r="D123" s="189" t="s">
        <v>71</v>
      </c>
      <c r="E123" s="201" t="s">
        <v>188</v>
      </c>
      <c r="F123" s="201" t="s">
        <v>189</v>
      </c>
      <c r="G123" s="188"/>
      <c r="H123" s="188"/>
      <c r="I123" s="191"/>
      <c r="J123" s="202">
        <f>BK123</f>
        <v>0</v>
      </c>
      <c r="K123" s="188"/>
      <c r="L123" s="193"/>
      <c r="M123" s="194"/>
      <c r="N123" s="195"/>
      <c r="O123" s="195"/>
      <c r="P123" s="196">
        <f>SUM(P124:P125)</f>
        <v>0</v>
      </c>
      <c r="Q123" s="195"/>
      <c r="R123" s="196">
        <f>SUM(R124:R125)</f>
        <v>0</v>
      </c>
      <c r="S123" s="195"/>
      <c r="T123" s="197">
        <f>SUM(T124:T125)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198" t="s">
        <v>80</v>
      </c>
      <c r="AT123" s="199" t="s">
        <v>71</v>
      </c>
      <c r="AU123" s="199" t="s">
        <v>80</v>
      </c>
      <c r="AY123" s="198" t="s">
        <v>126</v>
      </c>
      <c r="BK123" s="200">
        <f>SUM(BK124:BK125)</f>
        <v>0</v>
      </c>
    </row>
    <row r="124" s="2" customFormat="1" ht="16.5" customHeight="1">
      <c r="A124" s="40"/>
      <c r="B124" s="41"/>
      <c r="C124" s="203" t="s">
        <v>190</v>
      </c>
      <c r="D124" s="203" t="s">
        <v>131</v>
      </c>
      <c r="E124" s="204" t="s">
        <v>191</v>
      </c>
      <c r="F124" s="205" t="s">
        <v>192</v>
      </c>
      <c r="G124" s="206" t="s">
        <v>171</v>
      </c>
      <c r="H124" s="207">
        <v>0.187</v>
      </c>
      <c r="I124" s="208"/>
      <c r="J124" s="209">
        <f>ROUND(I124*H124,2)</f>
        <v>0</v>
      </c>
      <c r="K124" s="205" t="s">
        <v>135</v>
      </c>
      <c r="L124" s="46"/>
      <c r="M124" s="210" t="s">
        <v>19</v>
      </c>
      <c r="N124" s="211" t="s">
        <v>43</v>
      </c>
      <c r="O124" s="86"/>
      <c r="P124" s="212">
        <f>O124*H124</f>
        <v>0</v>
      </c>
      <c r="Q124" s="212">
        <v>0</v>
      </c>
      <c r="R124" s="212">
        <f>Q124*H124</f>
        <v>0</v>
      </c>
      <c r="S124" s="212">
        <v>0</v>
      </c>
      <c r="T124" s="213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14" t="s">
        <v>136</v>
      </c>
      <c r="AT124" s="214" t="s">
        <v>131</v>
      </c>
      <c r="AU124" s="214" t="s">
        <v>82</v>
      </c>
      <c r="AY124" s="19" t="s">
        <v>126</v>
      </c>
      <c r="BE124" s="215">
        <f>IF(N124="základní",J124,0)</f>
        <v>0</v>
      </c>
      <c r="BF124" s="215">
        <f>IF(N124="snížená",J124,0)</f>
        <v>0</v>
      </c>
      <c r="BG124" s="215">
        <f>IF(N124="zákl. přenesená",J124,0)</f>
        <v>0</v>
      </c>
      <c r="BH124" s="215">
        <f>IF(N124="sníž. přenesená",J124,0)</f>
        <v>0</v>
      </c>
      <c r="BI124" s="215">
        <f>IF(N124="nulová",J124,0)</f>
        <v>0</v>
      </c>
      <c r="BJ124" s="19" t="s">
        <v>80</v>
      </c>
      <c r="BK124" s="215">
        <f>ROUND(I124*H124,2)</f>
        <v>0</v>
      </c>
      <c r="BL124" s="19" t="s">
        <v>136</v>
      </c>
      <c r="BM124" s="214" t="s">
        <v>193</v>
      </c>
    </row>
    <row r="125" s="2" customFormat="1">
      <c r="A125" s="40"/>
      <c r="B125" s="41"/>
      <c r="C125" s="42"/>
      <c r="D125" s="216" t="s">
        <v>139</v>
      </c>
      <c r="E125" s="42"/>
      <c r="F125" s="217" t="s">
        <v>194</v>
      </c>
      <c r="G125" s="42"/>
      <c r="H125" s="42"/>
      <c r="I125" s="218"/>
      <c r="J125" s="42"/>
      <c r="K125" s="42"/>
      <c r="L125" s="46"/>
      <c r="M125" s="219"/>
      <c r="N125" s="220"/>
      <c r="O125" s="86"/>
      <c r="P125" s="86"/>
      <c r="Q125" s="86"/>
      <c r="R125" s="86"/>
      <c r="S125" s="86"/>
      <c r="T125" s="87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9" t="s">
        <v>139</v>
      </c>
      <c r="AU125" s="19" t="s">
        <v>82</v>
      </c>
    </row>
    <row r="126" s="12" customFormat="1" ht="25.92" customHeight="1">
      <c r="A126" s="12"/>
      <c r="B126" s="187"/>
      <c r="C126" s="188"/>
      <c r="D126" s="189" t="s">
        <v>71</v>
      </c>
      <c r="E126" s="190" t="s">
        <v>195</v>
      </c>
      <c r="F126" s="190" t="s">
        <v>196</v>
      </c>
      <c r="G126" s="188"/>
      <c r="H126" s="188"/>
      <c r="I126" s="191"/>
      <c r="J126" s="192">
        <f>BK126</f>
        <v>0</v>
      </c>
      <c r="K126" s="188"/>
      <c r="L126" s="193"/>
      <c r="M126" s="194"/>
      <c r="N126" s="195"/>
      <c r="O126" s="195"/>
      <c r="P126" s="196">
        <f>P127+P159+P188+P197+P205+P211+P228</f>
        <v>0</v>
      </c>
      <c r="Q126" s="195"/>
      <c r="R126" s="196">
        <f>R127+R159+R188+R197+R205+R211+R228</f>
        <v>2.3171606000000002</v>
      </c>
      <c r="S126" s="195"/>
      <c r="T126" s="197">
        <f>T127+T159+T188+T197+T205+T211+T228</f>
        <v>0.28054999999999997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198" t="s">
        <v>82</v>
      </c>
      <c r="AT126" s="199" t="s">
        <v>71</v>
      </c>
      <c r="AU126" s="199" t="s">
        <v>72</v>
      </c>
      <c r="AY126" s="198" t="s">
        <v>126</v>
      </c>
      <c r="BK126" s="200">
        <f>BK127+BK159+BK188+BK197+BK205+BK211+BK228</f>
        <v>0</v>
      </c>
    </row>
    <row r="127" s="12" customFormat="1" ht="22.8" customHeight="1">
      <c r="A127" s="12"/>
      <c r="B127" s="187"/>
      <c r="C127" s="188"/>
      <c r="D127" s="189" t="s">
        <v>71</v>
      </c>
      <c r="E127" s="201" t="s">
        <v>197</v>
      </c>
      <c r="F127" s="201" t="s">
        <v>198</v>
      </c>
      <c r="G127" s="188"/>
      <c r="H127" s="188"/>
      <c r="I127" s="191"/>
      <c r="J127" s="202">
        <f>BK127</f>
        <v>0</v>
      </c>
      <c r="K127" s="188"/>
      <c r="L127" s="193"/>
      <c r="M127" s="194"/>
      <c r="N127" s="195"/>
      <c r="O127" s="195"/>
      <c r="P127" s="196">
        <f>SUM(P128:P158)</f>
        <v>0</v>
      </c>
      <c r="Q127" s="195"/>
      <c r="R127" s="196">
        <f>SUM(R128:R158)</f>
        <v>1.3712390000000001</v>
      </c>
      <c r="S127" s="195"/>
      <c r="T127" s="197">
        <f>SUM(T128:T158)</f>
        <v>0.17196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198" t="s">
        <v>82</v>
      </c>
      <c r="AT127" s="199" t="s">
        <v>71</v>
      </c>
      <c r="AU127" s="199" t="s">
        <v>80</v>
      </c>
      <c r="AY127" s="198" t="s">
        <v>126</v>
      </c>
      <c r="BK127" s="200">
        <f>SUM(BK128:BK158)</f>
        <v>0</v>
      </c>
    </row>
    <row r="128" s="2" customFormat="1" ht="16.5" customHeight="1">
      <c r="A128" s="40"/>
      <c r="B128" s="41"/>
      <c r="C128" s="203" t="s">
        <v>199</v>
      </c>
      <c r="D128" s="203" t="s">
        <v>131</v>
      </c>
      <c r="E128" s="204" t="s">
        <v>200</v>
      </c>
      <c r="F128" s="205" t="s">
        <v>201</v>
      </c>
      <c r="G128" s="206" t="s">
        <v>134</v>
      </c>
      <c r="H128" s="207">
        <v>85.980000000000004</v>
      </c>
      <c r="I128" s="208"/>
      <c r="J128" s="209">
        <f>ROUND(I128*H128,2)</f>
        <v>0</v>
      </c>
      <c r="K128" s="205" t="s">
        <v>135</v>
      </c>
      <c r="L128" s="46"/>
      <c r="M128" s="210" t="s">
        <v>19</v>
      </c>
      <c r="N128" s="211" t="s">
        <v>43</v>
      </c>
      <c r="O128" s="86"/>
      <c r="P128" s="212">
        <f>O128*H128</f>
        <v>0</v>
      </c>
      <c r="Q128" s="212">
        <v>0</v>
      </c>
      <c r="R128" s="212">
        <f>Q128*H128</f>
        <v>0</v>
      </c>
      <c r="S128" s="212">
        <v>0.002</v>
      </c>
      <c r="T128" s="213">
        <f>S128*H128</f>
        <v>0.17196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14" t="s">
        <v>202</v>
      </c>
      <c r="AT128" s="214" t="s">
        <v>131</v>
      </c>
      <c r="AU128" s="214" t="s">
        <v>82</v>
      </c>
      <c r="AY128" s="19" t="s">
        <v>126</v>
      </c>
      <c r="BE128" s="215">
        <f>IF(N128="základní",J128,0)</f>
        <v>0</v>
      </c>
      <c r="BF128" s="215">
        <f>IF(N128="snížená",J128,0)</f>
        <v>0</v>
      </c>
      <c r="BG128" s="215">
        <f>IF(N128="zákl. přenesená",J128,0)</f>
        <v>0</v>
      </c>
      <c r="BH128" s="215">
        <f>IF(N128="sníž. přenesená",J128,0)</f>
        <v>0</v>
      </c>
      <c r="BI128" s="215">
        <f>IF(N128="nulová",J128,0)</f>
        <v>0</v>
      </c>
      <c r="BJ128" s="19" t="s">
        <v>80</v>
      </c>
      <c r="BK128" s="215">
        <f>ROUND(I128*H128,2)</f>
        <v>0</v>
      </c>
      <c r="BL128" s="19" t="s">
        <v>202</v>
      </c>
      <c r="BM128" s="214" t="s">
        <v>203</v>
      </c>
    </row>
    <row r="129" s="2" customFormat="1">
      <c r="A129" s="40"/>
      <c r="B129" s="41"/>
      <c r="C129" s="42"/>
      <c r="D129" s="216" t="s">
        <v>139</v>
      </c>
      <c r="E129" s="42"/>
      <c r="F129" s="217" t="s">
        <v>204</v>
      </c>
      <c r="G129" s="42"/>
      <c r="H129" s="42"/>
      <c r="I129" s="218"/>
      <c r="J129" s="42"/>
      <c r="K129" s="42"/>
      <c r="L129" s="46"/>
      <c r="M129" s="219"/>
      <c r="N129" s="220"/>
      <c r="O129" s="86"/>
      <c r="P129" s="86"/>
      <c r="Q129" s="86"/>
      <c r="R129" s="86"/>
      <c r="S129" s="86"/>
      <c r="T129" s="87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T129" s="19" t="s">
        <v>139</v>
      </c>
      <c r="AU129" s="19" t="s">
        <v>82</v>
      </c>
    </row>
    <row r="130" s="13" customFormat="1">
      <c r="A130" s="13"/>
      <c r="B130" s="221"/>
      <c r="C130" s="222"/>
      <c r="D130" s="216" t="s">
        <v>141</v>
      </c>
      <c r="E130" s="223" t="s">
        <v>19</v>
      </c>
      <c r="F130" s="224" t="s">
        <v>83</v>
      </c>
      <c r="G130" s="222"/>
      <c r="H130" s="225">
        <v>85.980000000000004</v>
      </c>
      <c r="I130" s="226"/>
      <c r="J130" s="222"/>
      <c r="K130" s="222"/>
      <c r="L130" s="227"/>
      <c r="M130" s="228"/>
      <c r="N130" s="229"/>
      <c r="O130" s="229"/>
      <c r="P130" s="229"/>
      <c r="Q130" s="229"/>
      <c r="R130" s="229"/>
      <c r="S130" s="229"/>
      <c r="T130" s="230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1" t="s">
        <v>141</v>
      </c>
      <c r="AU130" s="231" t="s">
        <v>82</v>
      </c>
      <c r="AV130" s="13" t="s">
        <v>82</v>
      </c>
      <c r="AW130" s="13" t="s">
        <v>33</v>
      </c>
      <c r="AX130" s="13" t="s">
        <v>80</v>
      </c>
      <c r="AY130" s="231" t="s">
        <v>126</v>
      </c>
    </row>
    <row r="131" s="2" customFormat="1" ht="16.5" customHeight="1">
      <c r="A131" s="40"/>
      <c r="B131" s="41"/>
      <c r="C131" s="203" t="s">
        <v>205</v>
      </c>
      <c r="D131" s="203" t="s">
        <v>131</v>
      </c>
      <c r="E131" s="204" t="s">
        <v>206</v>
      </c>
      <c r="F131" s="205" t="s">
        <v>207</v>
      </c>
      <c r="G131" s="206" t="s">
        <v>134</v>
      </c>
      <c r="H131" s="207">
        <v>85.980000000000004</v>
      </c>
      <c r="I131" s="208"/>
      <c r="J131" s="209">
        <f>ROUND(I131*H131,2)</f>
        <v>0</v>
      </c>
      <c r="K131" s="205" t="s">
        <v>135</v>
      </c>
      <c r="L131" s="46"/>
      <c r="M131" s="210" t="s">
        <v>19</v>
      </c>
      <c r="N131" s="211" t="s">
        <v>43</v>
      </c>
      <c r="O131" s="86"/>
      <c r="P131" s="212">
        <f>O131*H131</f>
        <v>0</v>
      </c>
      <c r="Q131" s="212">
        <v>0</v>
      </c>
      <c r="R131" s="212">
        <f>Q131*H131</f>
        <v>0</v>
      </c>
      <c r="S131" s="212">
        <v>0</v>
      </c>
      <c r="T131" s="213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14" t="s">
        <v>202</v>
      </c>
      <c r="AT131" s="214" t="s">
        <v>131</v>
      </c>
      <c r="AU131" s="214" t="s">
        <v>82</v>
      </c>
      <c r="AY131" s="19" t="s">
        <v>126</v>
      </c>
      <c r="BE131" s="215">
        <f>IF(N131="základní",J131,0)</f>
        <v>0</v>
      </c>
      <c r="BF131" s="215">
        <f>IF(N131="snížená",J131,0)</f>
        <v>0</v>
      </c>
      <c r="BG131" s="215">
        <f>IF(N131="zákl. přenesená",J131,0)</f>
        <v>0</v>
      </c>
      <c r="BH131" s="215">
        <f>IF(N131="sníž. přenesená",J131,0)</f>
        <v>0</v>
      </c>
      <c r="BI131" s="215">
        <f>IF(N131="nulová",J131,0)</f>
        <v>0</v>
      </c>
      <c r="BJ131" s="19" t="s">
        <v>80</v>
      </c>
      <c r="BK131" s="215">
        <f>ROUND(I131*H131,2)</f>
        <v>0</v>
      </c>
      <c r="BL131" s="19" t="s">
        <v>202</v>
      </c>
      <c r="BM131" s="214" t="s">
        <v>208</v>
      </c>
    </row>
    <row r="132" s="2" customFormat="1">
      <c r="A132" s="40"/>
      <c r="B132" s="41"/>
      <c r="C132" s="42"/>
      <c r="D132" s="216" t="s">
        <v>139</v>
      </c>
      <c r="E132" s="42"/>
      <c r="F132" s="217" t="s">
        <v>209</v>
      </c>
      <c r="G132" s="42"/>
      <c r="H132" s="42"/>
      <c r="I132" s="218"/>
      <c r="J132" s="42"/>
      <c r="K132" s="42"/>
      <c r="L132" s="46"/>
      <c r="M132" s="219"/>
      <c r="N132" s="220"/>
      <c r="O132" s="86"/>
      <c r="P132" s="86"/>
      <c r="Q132" s="86"/>
      <c r="R132" s="86"/>
      <c r="S132" s="86"/>
      <c r="T132" s="87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T132" s="19" t="s">
        <v>139</v>
      </c>
      <c r="AU132" s="19" t="s">
        <v>82</v>
      </c>
    </row>
    <row r="133" s="13" customFormat="1">
      <c r="A133" s="13"/>
      <c r="B133" s="221"/>
      <c r="C133" s="222"/>
      <c r="D133" s="216" t="s">
        <v>141</v>
      </c>
      <c r="E133" s="223" t="s">
        <v>83</v>
      </c>
      <c r="F133" s="224" t="s">
        <v>210</v>
      </c>
      <c r="G133" s="222"/>
      <c r="H133" s="225">
        <v>85.980000000000004</v>
      </c>
      <c r="I133" s="226"/>
      <c r="J133" s="222"/>
      <c r="K133" s="222"/>
      <c r="L133" s="227"/>
      <c r="M133" s="228"/>
      <c r="N133" s="229"/>
      <c r="O133" s="229"/>
      <c r="P133" s="229"/>
      <c r="Q133" s="229"/>
      <c r="R133" s="229"/>
      <c r="S133" s="229"/>
      <c r="T133" s="230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1" t="s">
        <v>141</v>
      </c>
      <c r="AU133" s="231" t="s">
        <v>82</v>
      </c>
      <c r="AV133" s="13" t="s">
        <v>82</v>
      </c>
      <c r="AW133" s="13" t="s">
        <v>33</v>
      </c>
      <c r="AX133" s="13" t="s">
        <v>80</v>
      </c>
      <c r="AY133" s="231" t="s">
        <v>126</v>
      </c>
    </row>
    <row r="134" s="2" customFormat="1">
      <c r="A134" s="40"/>
      <c r="B134" s="41"/>
      <c r="C134" s="232" t="s">
        <v>211</v>
      </c>
      <c r="D134" s="232" t="s">
        <v>87</v>
      </c>
      <c r="E134" s="233" t="s">
        <v>212</v>
      </c>
      <c r="F134" s="234" t="s">
        <v>213</v>
      </c>
      <c r="G134" s="235" t="s">
        <v>134</v>
      </c>
      <c r="H134" s="236">
        <v>133.03</v>
      </c>
      <c r="I134" s="237"/>
      <c r="J134" s="238">
        <f>ROUND(I134*H134,2)</f>
        <v>0</v>
      </c>
      <c r="K134" s="234" t="s">
        <v>135</v>
      </c>
      <c r="L134" s="239"/>
      <c r="M134" s="240" t="s">
        <v>19</v>
      </c>
      <c r="N134" s="241" t="s">
        <v>43</v>
      </c>
      <c r="O134" s="86"/>
      <c r="P134" s="212">
        <f>O134*H134</f>
        <v>0</v>
      </c>
      <c r="Q134" s="212">
        <v>0.0040000000000000001</v>
      </c>
      <c r="R134" s="212">
        <f>Q134*H134</f>
        <v>0.53212000000000004</v>
      </c>
      <c r="S134" s="212">
        <v>0</v>
      </c>
      <c r="T134" s="213">
        <f>S134*H134</f>
        <v>0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14" t="s">
        <v>214</v>
      </c>
      <c r="AT134" s="214" t="s">
        <v>87</v>
      </c>
      <c r="AU134" s="214" t="s">
        <v>82</v>
      </c>
      <c r="AY134" s="19" t="s">
        <v>126</v>
      </c>
      <c r="BE134" s="215">
        <f>IF(N134="základní",J134,0)</f>
        <v>0</v>
      </c>
      <c r="BF134" s="215">
        <f>IF(N134="snížená",J134,0)</f>
        <v>0</v>
      </c>
      <c r="BG134" s="215">
        <f>IF(N134="zákl. přenesená",J134,0)</f>
        <v>0</v>
      </c>
      <c r="BH134" s="215">
        <f>IF(N134="sníž. přenesená",J134,0)</f>
        <v>0</v>
      </c>
      <c r="BI134" s="215">
        <f>IF(N134="nulová",J134,0)</f>
        <v>0</v>
      </c>
      <c r="BJ134" s="19" t="s">
        <v>80</v>
      </c>
      <c r="BK134" s="215">
        <f>ROUND(I134*H134,2)</f>
        <v>0</v>
      </c>
      <c r="BL134" s="19" t="s">
        <v>202</v>
      </c>
      <c r="BM134" s="214" t="s">
        <v>215</v>
      </c>
    </row>
    <row r="135" s="2" customFormat="1">
      <c r="A135" s="40"/>
      <c r="B135" s="41"/>
      <c r="C135" s="42"/>
      <c r="D135" s="216" t="s">
        <v>139</v>
      </c>
      <c r="E135" s="42"/>
      <c r="F135" s="217" t="s">
        <v>213</v>
      </c>
      <c r="G135" s="42"/>
      <c r="H135" s="42"/>
      <c r="I135" s="218"/>
      <c r="J135" s="42"/>
      <c r="K135" s="42"/>
      <c r="L135" s="46"/>
      <c r="M135" s="219"/>
      <c r="N135" s="220"/>
      <c r="O135" s="86"/>
      <c r="P135" s="86"/>
      <c r="Q135" s="86"/>
      <c r="R135" s="86"/>
      <c r="S135" s="86"/>
      <c r="T135" s="87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T135" s="19" t="s">
        <v>139</v>
      </c>
      <c r="AU135" s="19" t="s">
        <v>82</v>
      </c>
    </row>
    <row r="136" s="13" customFormat="1">
      <c r="A136" s="13"/>
      <c r="B136" s="221"/>
      <c r="C136" s="222"/>
      <c r="D136" s="216" t="s">
        <v>141</v>
      </c>
      <c r="E136" s="223" t="s">
        <v>19</v>
      </c>
      <c r="F136" s="224" t="s">
        <v>83</v>
      </c>
      <c r="G136" s="222"/>
      <c r="H136" s="225">
        <v>85.980000000000004</v>
      </c>
      <c r="I136" s="226"/>
      <c r="J136" s="222"/>
      <c r="K136" s="222"/>
      <c r="L136" s="227"/>
      <c r="M136" s="228"/>
      <c r="N136" s="229"/>
      <c r="O136" s="229"/>
      <c r="P136" s="229"/>
      <c r="Q136" s="229"/>
      <c r="R136" s="229"/>
      <c r="S136" s="229"/>
      <c r="T136" s="230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1" t="s">
        <v>141</v>
      </c>
      <c r="AU136" s="231" t="s">
        <v>82</v>
      </c>
      <c r="AV136" s="13" t="s">
        <v>82</v>
      </c>
      <c r="AW136" s="13" t="s">
        <v>33</v>
      </c>
      <c r="AX136" s="13" t="s">
        <v>72</v>
      </c>
      <c r="AY136" s="231" t="s">
        <v>126</v>
      </c>
    </row>
    <row r="137" s="13" customFormat="1">
      <c r="A137" s="13"/>
      <c r="B137" s="221"/>
      <c r="C137" s="222"/>
      <c r="D137" s="216" t="s">
        <v>141</v>
      </c>
      <c r="E137" s="223" t="s">
        <v>19</v>
      </c>
      <c r="F137" s="224" t="s">
        <v>216</v>
      </c>
      <c r="G137" s="222"/>
      <c r="H137" s="225">
        <v>28.16</v>
      </c>
      <c r="I137" s="226"/>
      <c r="J137" s="222"/>
      <c r="K137" s="222"/>
      <c r="L137" s="227"/>
      <c r="M137" s="228"/>
      <c r="N137" s="229"/>
      <c r="O137" s="229"/>
      <c r="P137" s="229"/>
      <c r="Q137" s="229"/>
      <c r="R137" s="229"/>
      <c r="S137" s="229"/>
      <c r="T137" s="230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1" t="s">
        <v>141</v>
      </c>
      <c r="AU137" s="231" t="s">
        <v>82</v>
      </c>
      <c r="AV137" s="13" t="s">
        <v>82</v>
      </c>
      <c r="AW137" s="13" t="s">
        <v>33</v>
      </c>
      <c r="AX137" s="13" t="s">
        <v>72</v>
      </c>
      <c r="AY137" s="231" t="s">
        <v>126</v>
      </c>
    </row>
    <row r="138" s="14" customFormat="1">
      <c r="A138" s="14"/>
      <c r="B138" s="242"/>
      <c r="C138" s="243"/>
      <c r="D138" s="216" t="s">
        <v>141</v>
      </c>
      <c r="E138" s="244" t="s">
        <v>19</v>
      </c>
      <c r="F138" s="245" t="s">
        <v>217</v>
      </c>
      <c r="G138" s="243"/>
      <c r="H138" s="246">
        <v>114.14</v>
      </c>
      <c r="I138" s="247"/>
      <c r="J138" s="243"/>
      <c r="K138" s="243"/>
      <c r="L138" s="248"/>
      <c r="M138" s="249"/>
      <c r="N138" s="250"/>
      <c r="O138" s="250"/>
      <c r="P138" s="250"/>
      <c r="Q138" s="250"/>
      <c r="R138" s="250"/>
      <c r="S138" s="250"/>
      <c r="T138" s="251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2" t="s">
        <v>141</v>
      </c>
      <c r="AU138" s="252" t="s">
        <v>82</v>
      </c>
      <c r="AV138" s="14" t="s">
        <v>136</v>
      </c>
      <c r="AW138" s="14" t="s">
        <v>33</v>
      </c>
      <c r="AX138" s="14" t="s">
        <v>80</v>
      </c>
      <c r="AY138" s="252" t="s">
        <v>126</v>
      </c>
    </row>
    <row r="139" s="13" customFormat="1">
      <c r="A139" s="13"/>
      <c r="B139" s="221"/>
      <c r="C139" s="222"/>
      <c r="D139" s="216" t="s">
        <v>141</v>
      </c>
      <c r="E139" s="222"/>
      <c r="F139" s="224" t="s">
        <v>218</v>
      </c>
      <c r="G139" s="222"/>
      <c r="H139" s="225">
        <v>133.03</v>
      </c>
      <c r="I139" s="226"/>
      <c r="J139" s="222"/>
      <c r="K139" s="222"/>
      <c r="L139" s="227"/>
      <c r="M139" s="228"/>
      <c r="N139" s="229"/>
      <c r="O139" s="229"/>
      <c r="P139" s="229"/>
      <c r="Q139" s="229"/>
      <c r="R139" s="229"/>
      <c r="S139" s="229"/>
      <c r="T139" s="230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1" t="s">
        <v>141</v>
      </c>
      <c r="AU139" s="231" t="s">
        <v>82</v>
      </c>
      <c r="AV139" s="13" t="s">
        <v>82</v>
      </c>
      <c r="AW139" s="13" t="s">
        <v>4</v>
      </c>
      <c r="AX139" s="13" t="s">
        <v>80</v>
      </c>
      <c r="AY139" s="231" t="s">
        <v>126</v>
      </c>
    </row>
    <row r="140" s="2" customFormat="1" ht="16.5" customHeight="1">
      <c r="A140" s="40"/>
      <c r="B140" s="41"/>
      <c r="C140" s="203" t="s">
        <v>219</v>
      </c>
      <c r="D140" s="203" t="s">
        <v>131</v>
      </c>
      <c r="E140" s="204" t="s">
        <v>220</v>
      </c>
      <c r="F140" s="205" t="s">
        <v>221</v>
      </c>
      <c r="G140" s="206" t="s">
        <v>134</v>
      </c>
      <c r="H140" s="207">
        <v>85.980000000000004</v>
      </c>
      <c r="I140" s="208"/>
      <c r="J140" s="209">
        <f>ROUND(I140*H140,2)</f>
        <v>0</v>
      </c>
      <c r="K140" s="205" t="s">
        <v>135</v>
      </c>
      <c r="L140" s="46"/>
      <c r="M140" s="210" t="s">
        <v>19</v>
      </c>
      <c r="N140" s="211" t="s">
        <v>43</v>
      </c>
      <c r="O140" s="86"/>
      <c r="P140" s="212">
        <f>O140*H140</f>
        <v>0</v>
      </c>
      <c r="Q140" s="212">
        <v>0.00088000000000000003</v>
      </c>
      <c r="R140" s="212">
        <f>Q140*H140</f>
        <v>0.075662400000000005</v>
      </c>
      <c r="S140" s="212">
        <v>0</v>
      </c>
      <c r="T140" s="213">
        <f>S140*H140</f>
        <v>0</v>
      </c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R140" s="214" t="s">
        <v>202</v>
      </c>
      <c r="AT140" s="214" t="s">
        <v>131</v>
      </c>
      <c r="AU140" s="214" t="s">
        <v>82</v>
      </c>
      <c r="AY140" s="19" t="s">
        <v>126</v>
      </c>
      <c r="BE140" s="215">
        <f>IF(N140="základní",J140,0)</f>
        <v>0</v>
      </c>
      <c r="BF140" s="215">
        <f>IF(N140="snížená",J140,0)</f>
        <v>0</v>
      </c>
      <c r="BG140" s="215">
        <f>IF(N140="zákl. přenesená",J140,0)</f>
        <v>0</v>
      </c>
      <c r="BH140" s="215">
        <f>IF(N140="sníž. přenesená",J140,0)</f>
        <v>0</v>
      </c>
      <c r="BI140" s="215">
        <f>IF(N140="nulová",J140,0)</f>
        <v>0</v>
      </c>
      <c r="BJ140" s="19" t="s">
        <v>80</v>
      </c>
      <c r="BK140" s="215">
        <f>ROUND(I140*H140,2)</f>
        <v>0</v>
      </c>
      <c r="BL140" s="19" t="s">
        <v>202</v>
      </c>
      <c r="BM140" s="214" t="s">
        <v>222</v>
      </c>
    </row>
    <row r="141" s="2" customFormat="1">
      <c r="A141" s="40"/>
      <c r="B141" s="41"/>
      <c r="C141" s="42"/>
      <c r="D141" s="216" t="s">
        <v>139</v>
      </c>
      <c r="E141" s="42"/>
      <c r="F141" s="217" t="s">
        <v>223</v>
      </c>
      <c r="G141" s="42"/>
      <c r="H141" s="42"/>
      <c r="I141" s="218"/>
      <c r="J141" s="42"/>
      <c r="K141" s="42"/>
      <c r="L141" s="46"/>
      <c r="M141" s="219"/>
      <c r="N141" s="220"/>
      <c r="O141" s="86"/>
      <c r="P141" s="86"/>
      <c r="Q141" s="86"/>
      <c r="R141" s="86"/>
      <c r="S141" s="86"/>
      <c r="T141" s="87"/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T141" s="19" t="s">
        <v>139</v>
      </c>
      <c r="AU141" s="19" t="s">
        <v>82</v>
      </c>
    </row>
    <row r="142" s="13" customFormat="1">
      <c r="A142" s="13"/>
      <c r="B142" s="221"/>
      <c r="C142" s="222"/>
      <c r="D142" s="216" t="s">
        <v>141</v>
      </c>
      <c r="E142" s="223" t="s">
        <v>19</v>
      </c>
      <c r="F142" s="224" t="s">
        <v>83</v>
      </c>
      <c r="G142" s="222"/>
      <c r="H142" s="225">
        <v>85.980000000000004</v>
      </c>
      <c r="I142" s="226"/>
      <c r="J142" s="222"/>
      <c r="K142" s="222"/>
      <c r="L142" s="227"/>
      <c r="M142" s="228"/>
      <c r="N142" s="229"/>
      <c r="O142" s="229"/>
      <c r="P142" s="229"/>
      <c r="Q142" s="229"/>
      <c r="R142" s="229"/>
      <c r="S142" s="229"/>
      <c r="T142" s="230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1" t="s">
        <v>141</v>
      </c>
      <c r="AU142" s="231" t="s">
        <v>82</v>
      </c>
      <c r="AV142" s="13" t="s">
        <v>82</v>
      </c>
      <c r="AW142" s="13" t="s">
        <v>33</v>
      </c>
      <c r="AX142" s="13" t="s">
        <v>80</v>
      </c>
      <c r="AY142" s="231" t="s">
        <v>126</v>
      </c>
    </row>
    <row r="143" s="2" customFormat="1">
      <c r="A143" s="40"/>
      <c r="B143" s="41"/>
      <c r="C143" s="232" t="s">
        <v>8</v>
      </c>
      <c r="D143" s="232" t="s">
        <v>87</v>
      </c>
      <c r="E143" s="233" t="s">
        <v>224</v>
      </c>
      <c r="F143" s="234" t="s">
        <v>225</v>
      </c>
      <c r="G143" s="235" t="s">
        <v>134</v>
      </c>
      <c r="H143" s="236">
        <v>133.03</v>
      </c>
      <c r="I143" s="237"/>
      <c r="J143" s="238">
        <f>ROUND(I143*H143,2)</f>
        <v>0</v>
      </c>
      <c r="K143" s="234" t="s">
        <v>135</v>
      </c>
      <c r="L143" s="239"/>
      <c r="M143" s="240" t="s">
        <v>19</v>
      </c>
      <c r="N143" s="241" t="s">
        <v>43</v>
      </c>
      <c r="O143" s="86"/>
      <c r="P143" s="212">
        <f>O143*H143</f>
        <v>0</v>
      </c>
      <c r="Q143" s="212">
        <v>0.0055399999999999998</v>
      </c>
      <c r="R143" s="212">
        <f>Q143*H143</f>
        <v>0.73698619999999992</v>
      </c>
      <c r="S143" s="212">
        <v>0</v>
      </c>
      <c r="T143" s="213">
        <f>S143*H143</f>
        <v>0</v>
      </c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R143" s="214" t="s">
        <v>214</v>
      </c>
      <c r="AT143" s="214" t="s">
        <v>87</v>
      </c>
      <c r="AU143" s="214" t="s">
        <v>82</v>
      </c>
      <c r="AY143" s="19" t="s">
        <v>126</v>
      </c>
      <c r="BE143" s="215">
        <f>IF(N143="základní",J143,0)</f>
        <v>0</v>
      </c>
      <c r="BF143" s="215">
        <f>IF(N143="snížená",J143,0)</f>
        <v>0</v>
      </c>
      <c r="BG143" s="215">
        <f>IF(N143="zákl. přenesená",J143,0)</f>
        <v>0</v>
      </c>
      <c r="BH143" s="215">
        <f>IF(N143="sníž. přenesená",J143,0)</f>
        <v>0</v>
      </c>
      <c r="BI143" s="215">
        <f>IF(N143="nulová",J143,0)</f>
        <v>0</v>
      </c>
      <c r="BJ143" s="19" t="s">
        <v>80</v>
      </c>
      <c r="BK143" s="215">
        <f>ROUND(I143*H143,2)</f>
        <v>0</v>
      </c>
      <c r="BL143" s="19" t="s">
        <v>202</v>
      </c>
      <c r="BM143" s="214" t="s">
        <v>226</v>
      </c>
    </row>
    <row r="144" s="2" customFormat="1">
      <c r="A144" s="40"/>
      <c r="B144" s="41"/>
      <c r="C144" s="42"/>
      <c r="D144" s="216" t="s">
        <v>139</v>
      </c>
      <c r="E144" s="42"/>
      <c r="F144" s="217" t="s">
        <v>225</v>
      </c>
      <c r="G144" s="42"/>
      <c r="H144" s="42"/>
      <c r="I144" s="218"/>
      <c r="J144" s="42"/>
      <c r="K144" s="42"/>
      <c r="L144" s="46"/>
      <c r="M144" s="219"/>
      <c r="N144" s="220"/>
      <c r="O144" s="86"/>
      <c r="P144" s="86"/>
      <c r="Q144" s="86"/>
      <c r="R144" s="86"/>
      <c r="S144" s="86"/>
      <c r="T144" s="87"/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T144" s="19" t="s">
        <v>139</v>
      </c>
      <c r="AU144" s="19" t="s">
        <v>82</v>
      </c>
    </row>
    <row r="145" s="13" customFormat="1">
      <c r="A145" s="13"/>
      <c r="B145" s="221"/>
      <c r="C145" s="222"/>
      <c r="D145" s="216" t="s">
        <v>141</v>
      </c>
      <c r="E145" s="223" t="s">
        <v>19</v>
      </c>
      <c r="F145" s="224" t="s">
        <v>83</v>
      </c>
      <c r="G145" s="222"/>
      <c r="H145" s="225">
        <v>85.980000000000004</v>
      </c>
      <c r="I145" s="226"/>
      <c r="J145" s="222"/>
      <c r="K145" s="222"/>
      <c r="L145" s="227"/>
      <c r="M145" s="228"/>
      <c r="N145" s="229"/>
      <c r="O145" s="229"/>
      <c r="P145" s="229"/>
      <c r="Q145" s="229"/>
      <c r="R145" s="229"/>
      <c r="S145" s="229"/>
      <c r="T145" s="230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1" t="s">
        <v>141</v>
      </c>
      <c r="AU145" s="231" t="s">
        <v>82</v>
      </c>
      <c r="AV145" s="13" t="s">
        <v>82</v>
      </c>
      <c r="AW145" s="13" t="s">
        <v>33</v>
      </c>
      <c r="AX145" s="13" t="s">
        <v>72</v>
      </c>
      <c r="AY145" s="231" t="s">
        <v>126</v>
      </c>
    </row>
    <row r="146" s="13" customFormat="1">
      <c r="A146" s="13"/>
      <c r="B146" s="221"/>
      <c r="C146" s="222"/>
      <c r="D146" s="216" t="s">
        <v>141</v>
      </c>
      <c r="E146" s="223" t="s">
        <v>19</v>
      </c>
      <c r="F146" s="224" t="s">
        <v>216</v>
      </c>
      <c r="G146" s="222"/>
      <c r="H146" s="225">
        <v>28.16</v>
      </c>
      <c r="I146" s="226"/>
      <c r="J146" s="222"/>
      <c r="K146" s="222"/>
      <c r="L146" s="227"/>
      <c r="M146" s="228"/>
      <c r="N146" s="229"/>
      <c r="O146" s="229"/>
      <c r="P146" s="229"/>
      <c r="Q146" s="229"/>
      <c r="R146" s="229"/>
      <c r="S146" s="229"/>
      <c r="T146" s="230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1" t="s">
        <v>141</v>
      </c>
      <c r="AU146" s="231" t="s">
        <v>82</v>
      </c>
      <c r="AV146" s="13" t="s">
        <v>82</v>
      </c>
      <c r="AW146" s="13" t="s">
        <v>33</v>
      </c>
      <c r="AX146" s="13" t="s">
        <v>72</v>
      </c>
      <c r="AY146" s="231" t="s">
        <v>126</v>
      </c>
    </row>
    <row r="147" s="14" customFormat="1">
      <c r="A147" s="14"/>
      <c r="B147" s="242"/>
      <c r="C147" s="243"/>
      <c r="D147" s="216" t="s">
        <v>141</v>
      </c>
      <c r="E147" s="244" t="s">
        <v>19</v>
      </c>
      <c r="F147" s="245" t="s">
        <v>217</v>
      </c>
      <c r="G147" s="243"/>
      <c r="H147" s="246">
        <v>114.14</v>
      </c>
      <c r="I147" s="247"/>
      <c r="J147" s="243"/>
      <c r="K147" s="243"/>
      <c r="L147" s="248"/>
      <c r="M147" s="249"/>
      <c r="N147" s="250"/>
      <c r="O147" s="250"/>
      <c r="P147" s="250"/>
      <c r="Q147" s="250"/>
      <c r="R147" s="250"/>
      <c r="S147" s="250"/>
      <c r="T147" s="251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2" t="s">
        <v>141</v>
      </c>
      <c r="AU147" s="252" t="s">
        <v>82</v>
      </c>
      <c r="AV147" s="14" t="s">
        <v>136</v>
      </c>
      <c r="AW147" s="14" t="s">
        <v>33</v>
      </c>
      <c r="AX147" s="14" t="s">
        <v>80</v>
      </c>
      <c r="AY147" s="252" t="s">
        <v>126</v>
      </c>
    </row>
    <row r="148" s="13" customFormat="1">
      <c r="A148" s="13"/>
      <c r="B148" s="221"/>
      <c r="C148" s="222"/>
      <c r="D148" s="216" t="s">
        <v>141</v>
      </c>
      <c r="E148" s="222"/>
      <c r="F148" s="224" t="s">
        <v>218</v>
      </c>
      <c r="G148" s="222"/>
      <c r="H148" s="225">
        <v>133.03</v>
      </c>
      <c r="I148" s="226"/>
      <c r="J148" s="222"/>
      <c r="K148" s="222"/>
      <c r="L148" s="227"/>
      <c r="M148" s="228"/>
      <c r="N148" s="229"/>
      <c r="O148" s="229"/>
      <c r="P148" s="229"/>
      <c r="Q148" s="229"/>
      <c r="R148" s="229"/>
      <c r="S148" s="229"/>
      <c r="T148" s="230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1" t="s">
        <v>141</v>
      </c>
      <c r="AU148" s="231" t="s">
        <v>82</v>
      </c>
      <c r="AV148" s="13" t="s">
        <v>82</v>
      </c>
      <c r="AW148" s="13" t="s">
        <v>4</v>
      </c>
      <c r="AX148" s="13" t="s">
        <v>80</v>
      </c>
      <c r="AY148" s="231" t="s">
        <v>126</v>
      </c>
    </row>
    <row r="149" s="2" customFormat="1" ht="16.5" customHeight="1">
      <c r="A149" s="40"/>
      <c r="B149" s="41"/>
      <c r="C149" s="203" t="s">
        <v>202</v>
      </c>
      <c r="D149" s="203" t="s">
        <v>131</v>
      </c>
      <c r="E149" s="204" t="s">
        <v>227</v>
      </c>
      <c r="F149" s="205" t="s">
        <v>228</v>
      </c>
      <c r="G149" s="206" t="s">
        <v>134</v>
      </c>
      <c r="H149" s="207">
        <v>28.16</v>
      </c>
      <c r="I149" s="208"/>
      <c r="J149" s="209">
        <f>ROUND(I149*H149,2)</f>
        <v>0</v>
      </c>
      <c r="K149" s="205" t="s">
        <v>229</v>
      </c>
      <c r="L149" s="46"/>
      <c r="M149" s="210" t="s">
        <v>19</v>
      </c>
      <c r="N149" s="211" t="s">
        <v>43</v>
      </c>
      <c r="O149" s="86"/>
      <c r="P149" s="212">
        <f>O149*H149</f>
        <v>0</v>
      </c>
      <c r="Q149" s="212">
        <v>0</v>
      </c>
      <c r="R149" s="212">
        <f>Q149*H149</f>
        <v>0</v>
      </c>
      <c r="S149" s="212">
        <v>0</v>
      </c>
      <c r="T149" s="213">
        <f>S149*H149</f>
        <v>0</v>
      </c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R149" s="214" t="s">
        <v>202</v>
      </c>
      <c r="AT149" s="214" t="s">
        <v>131</v>
      </c>
      <c r="AU149" s="214" t="s">
        <v>82</v>
      </c>
      <c r="AY149" s="19" t="s">
        <v>126</v>
      </c>
      <c r="BE149" s="215">
        <f>IF(N149="základní",J149,0)</f>
        <v>0</v>
      </c>
      <c r="BF149" s="215">
        <f>IF(N149="snížená",J149,0)</f>
        <v>0</v>
      </c>
      <c r="BG149" s="215">
        <f>IF(N149="zákl. přenesená",J149,0)</f>
        <v>0</v>
      </c>
      <c r="BH149" s="215">
        <f>IF(N149="sníž. přenesená",J149,0)</f>
        <v>0</v>
      </c>
      <c r="BI149" s="215">
        <f>IF(N149="nulová",J149,0)</f>
        <v>0</v>
      </c>
      <c r="BJ149" s="19" t="s">
        <v>80</v>
      </c>
      <c r="BK149" s="215">
        <f>ROUND(I149*H149,2)</f>
        <v>0</v>
      </c>
      <c r="BL149" s="19" t="s">
        <v>202</v>
      </c>
      <c r="BM149" s="214" t="s">
        <v>230</v>
      </c>
    </row>
    <row r="150" s="2" customFormat="1">
      <c r="A150" s="40"/>
      <c r="B150" s="41"/>
      <c r="C150" s="42"/>
      <c r="D150" s="216" t="s">
        <v>139</v>
      </c>
      <c r="E150" s="42"/>
      <c r="F150" s="217" t="s">
        <v>231</v>
      </c>
      <c r="G150" s="42"/>
      <c r="H150" s="42"/>
      <c r="I150" s="218"/>
      <c r="J150" s="42"/>
      <c r="K150" s="42"/>
      <c r="L150" s="46"/>
      <c r="M150" s="219"/>
      <c r="N150" s="220"/>
      <c r="O150" s="86"/>
      <c r="P150" s="86"/>
      <c r="Q150" s="86"/>
      <c r="R150" s="86"/>
      <c r="S150" s="86"/>
      <c r="T150" s="87"/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T150" s="19" t="s">
        <v>139</v>
      </c>
      <c r="AU150" s="19" t="s">
        <v>82</v>
      </c>
    </row>
    <row r="151" s="13" customFormat="1">
      <c r="A151" s="13"/>
      <c r="B151" s="221"/>
      <c r="C151" s="222"/>
      <c r="D151" s="216" t="s">
        <v>141</v>
      </c>
      <c r="E151" s="223" t="s">
        <v>19</v>
      </c>
      <c r="F151" s="224" t="s">
        <v>216</v>
      </c>
      <c r="G151" s="222"/>
      <c r="H151" s="225">
        <v>28.16</v>
      </c>
      <c r="I151" s="226"/>
      <c r="J151" s="222"/>
      <c r="K151" s="222"/>
      <c r="L151" s="227"/>
      <c r="M151" s="228"/>
      <c r="N151" s="229"/>
      <c r="O151" s="229"/>
      <c r="P151" s="229"/>
      <c r="Q151" s="229"/>
      <c r="R151" s="229"/>
      <c r="S151" s="229"/>
      <c r="T151" s="230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1" t="s">
        <v>141</v>
      </c>
      <c r="AU151" s="231" t="s">
        <v>82</v>
      </c>
      <c r="AV151" s="13" t="s">
        <v>82</v>
      </c>
      <c r="AW151" s="13" t="s">
        <v>33</v>
      </c>
      <c r="AX151" s="13" t="s">
        <v>80</v>
      </c>
      <c r="AY151" s="231" t="s">
        <v>126</v>
      </c>
    </row>
    <row r="152" s="2" customFormat="1" ht="16.5" customHeight="1">
      <c r="A152" s="40"/>
      <c r="B152" s="41"/>
      <c r="C152" s="203" t="s">
        <v>232</v>
      </c>
      <c r="D152" s="203" t="s">
        <v>131</v>
      </c>
      <c r="E152" s="204" t="s">
        <v>233</v>
      </c>
      <c r="F152" s="205" t="s">
        <v>234</v>
      </c>
      <c r="G152" s="206" t="s">
        <v>134</v>
      </c>
      <c r="H152" s="207">
        <v>28.16</v>
      </c>
      <c r="I152" s="208"/>
      <c r="J152" s="209">
        <f>ROUND(I152*H152,2)</f>
        <v>0</v>
      </c>
      <c r="K152" s="205" t="s">
        <v>135</v>
      </c>
      <c r="L152" s="46"/>
      <c r="M152" s="210" t="s">
        <v>19</v>
      </c>
      <c r="N152" s="211" t="s">
        <v>43</v>
      </c>
      <c r="O152" s="86"/>
      <c r="P152" s="212">
        <f>O152*H152</f>
        <v>0</v>
      </c>
      <c r="Q152" s="212">
        <v>0.00093999999999999997</v>
      </c>
      <c r="R152" s="212">
        <f>Q152*H152</f>
        <v>0.026470399999999998</v>
      </c>
      <c r="S152" s="212">
        <v>0</v>
      </c>
      <c r="T152" s="213">
        <f>S152*H152</f>
        <v>0</v>
      </c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R152" s="214" t="s">
        <v>202</v>
      </c>
      <c r="AT152" s="214" t="s">
        <v>131</v>
      </c>
      <c r="AU152" s="214" t="s">
        <v>82</v>
      </c>
      <c r="AY152" s="19" t="s">
        <v>126</v>
      </c>
      <c r="BE152" s="215">
        <f>IF(N152="základní",J152,0)</f>
        <v>0</v>
      </c>
      <c r="BF152" s="215">
        <f>IF(N152="snížená",J152,0)</f>
        <v>0</v>
      </c>
      <c r="BG152" s="215">
        <f>IF(N152="zákl. přenesená",J152,0)</f>
        <v>0</v>
      </c>
      <c r="BH152" s="215">
        <f>IF(N152="sníž. přenesená",J152,0)</f>
        <v>0</v>
      </c>
      <c r="BI152" s="215">
        <f>IF(N152="nulová",J152,0)</f>
        <v>0</v>
      </c>
      <c r="BJ152" s="19" t="s">
        <v>80</v>
      </c>
      <c r="BK152" s="215">
        <f>ROUND(I152*H152,2)</f>
        <v>0</v>
      </c>
      <c r="BL152" s="19" t="s">
        <v>202</v>
      </c>
      <c r="BM152" s="214" t="s">
        <v>235</v>
      </c>
    </row>
    <row r="153" s="2" customFormat="1">
      <c r="A153" s="40"/>
      <c r="B153" s="41"/>
      <c r="C153" s="42"/>
      <c r="D153" s="216" t="s">
        <v>139</v>
      </c>
      <c r="E153" s="42"/>
      <c r="F153" s="217" t="s">
        <v>236</v>
      </c>
      <c r="G153" s="42"/>
      <c r="H153" s="42"/>
      <c r="I153" s="218"/>
      <c r="J153" s="42"/>
      <c r="K153" s="42"/>
      <c r="L153" s="46"/>
      <c r="M153" s="219"/>
      <c r="N153" s="220"/>
      <c r="O153" s="86"/>
      <c r="P153" s="86"/>
      <c r="Q153" s="86"/>
      <c r="R153" s="86"/>
      <c r="S153" s="86"/>
      <c r="T153" s="87"/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T153" s="19" t="s">
        <v>139</v>
      </c>
      <c r="AU153" s="19" t="s">
        <v>82</v>
      </c>
    </row>
    <row r="154" s="13" customFormat="1">
      <c r="A154" s="13"/>
      <c r="B154" s="221"/>
      <c r="C154" s="222"/>
      <c r="D154" s="216" t="s">
        <v>141</v>
      </c>
      <c r="E154" s="223" t="s">
        <v>86</v>
      </c>
      <c r="F154" s="224" t="s">
        <v>237</v>
      </c>
      <c r="G154" s="222"/>
      <c r="H154" s="225">
        <v>51.200000000000003</v>
      </c>
      <c r="I154" s="226"/>
      <c r="J154" s="222"/>
      <c r="K154" s="222"/>
      <c r="L154" s="227"/>
      <c r="M154" s="228"/>
      <c r="N154" s="229"/>
      <c r="O154" s="229"/>
      <c r="P154" s="229"/>
      <c r="Q154" s="229"/>
      <c r="R154" s="229"/>
      <c r="S154" s="229"/>
      <c r="T154" s="230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1" t="s">
        <v>141</v>
      </c>
      <c r="AU154" s="231" t="s">
        <v>82</v>
      </c>
      <c r="AV154" s="13" t="s">
        <v>82</v>
      </c>
      <c r="AW154" s="13" t="s">
        <v>33</v>
      </c>
      <c r="AX154" s="13" t="s">
        <v>72</v>
      </c>
      <c r="AY154" s="231" t="s">
        <v>126</v>
      </c>
    </row>
    <row r="155" s="15" customFormat="1">
      <c r="A155" s="15"/>
      <c r="B155" s="253"/>
      <c r="C155" s="254"/>
      <c r="D155" s="216" t="s">
        <v>141</v>
      </c>
      <c r="E155" s="255" t="s">
        <v>19</v>
      </c>
      <c r="F155" s="256" t="s">
        <v>238</v>
      </c>
      <c r="G155" s="254"/>
      <c r="H155" s="257">
        <v>51.200000000000003</v>
      </c>
      <c r="I155" s="258"/>
      <c r="J155" s="254"/>
      <c r="K155" s="254"/>
      <c r="L155" s="259"/>
      <c r="M155" s="260"/>
      <c r="N155" s="261"/>
      <c r="O155" s="261"/>
      <c r="P155" s="261"/>
      <c r="Q155" s="261"/>
      <c r="R155" s="261"/>
      <c r="S155" s="261"/>
      <c r="T155" s="262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T155" s="263" t="s">
        <v>141</v>
      </c>
      <c r="AU155" s="263" t="s">
        <v>82</v>
      </c>
      <c r="AV155" s="15" t="s">
        <v>137</v>
      </c>
      <c r="AW155" s="15" t="s">
        <v>33</v>
      </c>
      <c r="AX155" s="15" t="s">
        <v>72</v>
      </c>
      <c r="AY155" s="263" t="s">
        <v>126</v>
      </c>
    </row>
    <row r="156" s="13" customFormat="1">
      <c r="A156" s="13"/>
      <c r="B156" s="221"/>
      <c r="C156" s="222"/>
      <c r="D156" s="216" t="s">
        <v>141</v>
      </c>
      <c r="E156" s="223" t="s">
        <v>19</v>
      </c>
      <c r="F156" s="224" t="s">
        <v>239</v>
      </c>
      <c r="G156" s="222"/>
      <c r="H156" s="225">
        <v>28.16</v>
      </c>
      <c r="I156" s="226"/>
      <c r="J156" s="222"/>
      <c r="K156" s="222"/>
      <c r="L156" s="227"/>
      <c r="M156" s="228"/>
      <c r="N156" s="229"/>
      <c r="O156" s="229"/>
      <c r="P156" s="229"/>
      <c r="Q156" s="229"/>
      <c r="R156" s="229"/>
      <c r="S156" s="229"/>
      <c r="T156" s="230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1" t="s">
        <v>141</v>
      </c>
      <c r="AU156" s="231" t="s">
        <v>82</v>
      </c>
      <c r="AV156" s="13" t="s">
        <v>82</v>
      </c>
      <c r="AW156" s="13" t="s">
        <v>33</v>
      </c>
      <c r="AX156" s="13" t="s">
        <v>80</v>
      </c>
      <c r="AY156" s="231" t="s">
        <v>126</v>
      </c>
    </row>
    <row r="157" s="2" customFormat="1" ht="16.5" customHeight="1">
      <c r="A157" s="40"/>
      <c r="B157" s="41"/>
      <c r="C157" s="203" t="s">
        <v>240</v>
      </c>
      <c r="D157" s="203" t="s">
        <v>131</v>
      </c>
      <c r="E157" s="204" t="s">
        <v>241</v>
      </c>
      <c r="F157" s="205" t="s">
        <v>242</v>
      </c>
      <c r="G157" s="206" t="s">
        <v>171</v>
      </c>
      <c r="H157" s="207">
        <v>1.371</v>
      </c>
      <c r="I157" s="208"/>
      <c r="J157" s="209">
        <f>ROUND(I157*H157,2)</f>
        <v>0</v>
      </c>
      <c r="K157" s="205" t="s">
        <v>135</v>
      </c>
      <c r="L157" s="46"/>
      <c r="M157" s="210" t="s">
        <v>19</v>
      </c>
      <c r="N157" s="211" t="s">
        <v>43</v>
      </c>
      <c r="O157" s="86"/>
      <c r="P157" s="212">
        <f>O157*H157</f>
        <v>0</v>
      </c>
      <c r="Q157" s="212">
        <v>0</v>
      </c>
      <c r="R157" s="212">
        <f>Q157*H157</f>
        <v>0</v>
      </c>
      <c r="S157" s="212">
        <v>0</v>
      </c>
      <c r="T157" s="213">
        <f>S157*H157</f>
        <v>0</v>
      </c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R157" s="214" t="s">
        <v>202</v>
      </c>
      <c r="AT157" s="214" t="s">
        <v>131</v>
      </c>
      <c r="AU157" s="214" t="s">
        <v>82</v>
      </c>
      <c r="AY157" s="19" t="s">
        <v>126</v>
      </c>
      <c r="BE157" s="215">
        <f>IF(N157="základní",J157,0)</f>
        <v>0</v>
      </c>
      <c r="BF157" s="215">
        <f>IF(N157="snížená",J157,0)</f>
        <v>0</v>
      </c>
      <c r="BG157" s="215">
        <f>IF(N157="zákl. přenesená",J157,0)</f>
        <v>0</v>
      </c>
      <c r="BH157" s="215">
        <f>IF(N157="sníž. přenesená",J157,0)</f>
        <v>0</v>
      </c>
      <c r="BI157" s="215">
        <f>IF(N157="nulová",J157,0)</f>
        <v>0</v>
      </c>
      <c r="BJ157" s="19" t="s">
        <v>80</v>
      </c>
      <c r="BK157" s="215">
        <f>ROUND(I157*H157,2)</f>
        <v>0</v>
      </c>
      <c r="BL157" s="19" t="s">
        <v>202</v>
      </c>
      <c r="BM157" s="214" t="s">
        <v>243</v>
      </c>
    </row>
    <row r="158" s="2" customFormat="1">
      <c r="A158" s="40"/>
      <c r="B158" s="41"/>
      <c r="C158" s="42"/>
      <c r="D158" s="216" t="s">
        <v>139</v>
      </c>
      <c r="E158" s="42"/>
      <c r="F158" s="217" t="s">
        <v>244</v>
      </c>
      <c r="G158" s="42"/>
      <c r="H158" s="42"/>
      <c r="I158" s="218"/>
      <c r="J158" s="42"/>
      <c r="K158" s="42"/>
      <c r="L158" s="46"/>
      <c r="M158" s="219"/>
      <c r="N158" s="220"/>
      <c r="O158" s="86"/>
      <c r="P158" s="86"/>
      <c r="Q158" s="86"/>
      <c r="R158" s="86"/>
      <c r="S158" s="86"/>
      <c r="T158" s="87"/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T158" s="19" t="s">
        <v>139</v>
      </c>
      <c r="AU158" s="19" t="s">
        <v>82</v>
      </c>
    </row>
    <row r="159" s="12" customFormat="1" ht="22.8" customHeight="1">
      <c r="A159" s="12"/>
      <c r="B159" s="187"/>
      <c r="C159" s="188"/>
      <c r="D159" s="189" t="s">
        <v>71</v>
      </c>
      <c r="E159" s="201" t="s">
        <v>245</v>
      </c>
      <c r="F159" s="201" t="s">
        <v>246</v>
      </c>
      <c r="G159" s="188"/>
      <c r="H159" s="188"/>
      <c r="I159" s="191"/>
      <c r="J159" s="202">
        <f>BK159</f>
        <v>0</v>
      </c>
      <c r="K159" s="188"/>
      <c r="L159" s="193"/>
      <c r="M159" s="194"/>
      <c r="N159" s="195"/>
      <c r="O159" s="195"/>
      <c r="P159" s="196">
        <f>SUM(P160:P187)</f>
        <v>0</v>
      </c>
      <c r="Q159" s="195"/>
      <c r="R159" s="196">
        <f>SUM(R160:R187)</f>
        <v>0.567195</v>
      </c>
      <c r="S159" s="195"/>
      <c r="T159" s="197">
        <f>SUM(T160:T187)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198" t="s">
        <v>82</v>
      </c>
      <c r="AT159" s="199" t="s">
        <v>71</v>
      </c>
      <c r="AU159" s="199" t="s">
        <v>80</v>
      </c>
      <c r="AY159" s="198" t="s">
        <v>126</v>
      </c>
      <c r="BK159" s="200">
        <f>SUM(BK160:BK187)</f>
        <v>0</v>
      </c>
    </row>
    <row r="160" s="2" customFormat="1" ht="21.75" customHeight="1">
      <c r="A160" s="40"/>
      <c r="B160" s="41"/>
      <c r="C160" s="203" t="s">
        <v>247</v>
      </c>
      <c r="D160" s="203" t="s">
        <v>131</v>
      </c>
      <c r="E160" s="204" t="s">
        <v>248</v>
      </c>
      <c r="F160" s="205" t="s">
        <v>249</v>
      </c>
      <c r="G160" s="206" t="s">
        <v>134</v>
      </c>
      <c r="H160" s="207">
        <v>85.980000000000004</v>
      </c>
      <c r="I160" s="208"/>
      <c r="J160" s="209">
        <f>ROUND(I160*H160,2)</f>
        <v>0</v>
      </c>
      <c r="K160" s="205" t="s">
        <v>135</v>
      </c>
      <c r="L160" s="46"/>
      <c r="M160" s="210" t="s">
        <v>19</v>
      </c>
      <c r="N160" s="211" t="s">
        <v>43</v>
      </c>
      <c r="O160" s="86"/>
      <c r="P160" s="212">
        <f>O160*H160</f>
        <v>0</v>
      </c>
      <c r="Q160" s="212">
        <v>0.00058</v>
      </c>
      <c r="R160" s="212">
        <f>Q160*H160</f>
        <v>0.0498684</v>
      </c>
      <c r="S160" s="212">
        <v>0</v>
      </c>
      <c r="T160" s="213">
        <f>S160*H160</f>
        <v>0</v>
      </c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R160" s="214" t="s">
        <v>202</v>
      </c>
      <c r="AT160" s="214" t="s">
        <v>131</v>
      </c>
      <c r="AU160" s="214" t="s">
        <v>82</v>
      </c>
      <c r="AY160" s="19" t="s">
        <v>126</v>
      </c>
      <c r="BE160" s="215">
        <f>IF(N160="základní",J160,0)</f>
        <v>0</v>
      </c>
      <c r="BF160" s="215">
        <f>IF(N160="snížená",J160,0)</f>
        <v>0</v>
      </c>
      <c r="BG160" s="215">
        <f>IF(N160="zákl. přenesená",J160,0)</f>
        <v>0</v>
      </c>
      <c r="BH160" s="215">
        <f>IF(N160="sníž. přenesená",J160,0)</f>
        <v>0</v>
      </c>
      <c r="BI160" s="215">
        <f>IF(N160="nulová",J160,0)</f>
        <v>0</v>
      </c>
      <c r="BJ160" s="19" t="s">
        <v>80</v>
      </c>
      <c r="BK160" s="215">
        <f>ROUND(I160*H160,2)</f>
        <v>0</v>
      </c>
      <c r="BL160" s="19" t="s">
        <v>202</v>
      </c>
      <c r="BM160" s="214" t="s">
        <v>250</v>
      </c>
    </row>
    <row r="161" s="2" customFormat="1">
      <c r="A161" s="40"/>
      <c r="B161" s="41"/>
      <c r="C161" s="42"/>
      <c r="D161" s="216" t="s">
        <v>139</v>
      </c>
      <c r="E161" s="42"/>
      <c r="F161" s="217" t="s">
        <v>251</v>
      </c>
      <c r="G161" s="42"/>
      <c r="H161" s="42"/>
      <c r="I161" s="218"/>
      <c r="J161" s="42"/>
      <c r="K161" s="42"/>
      <c r="L161" s="46"/>
      <c r="M161" s="219"/>
      <c r="N161" s="220"/>
      <c r="O161" s="86"/>
      <c r="P161" s="86"/>
      <c r="Q161" s="86"/>
      <c r="R161" s="86"/>
      <c r="S161" s="86"/>
      <c r="T161" s="87"/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T161" s="19" t="s">
        <v>139</v>
      </c>
      <c r="AU161" s="19" t="s">
        <v>82</v>
      </c>
    </row>
    <row r="162" s="13" customFormat="1">
      <c r="A162" s="13"/>
      <c r="B162" s="221"/>
      <c r="C162" s="222"/>
      <c r="D162" s="216" t="s">
        <v>141</v>
      </c>
      <c r="E162" s="223" t="s">
        <v>19</v>
      </c>
      <c r="F162" s="224" t="s">
        <v>83</v>
      </c>
      <c r="G162" s="222"/>
      <c r="H162" s="225">
        <v>85.980000000000004</v>
      </c>
      <c r="I162" s="226"/>
      <c r="J162" s="222"/>
      <c r="K162" s="222"/>
      <c r="L162" s="227"/>
      <c r="M162" s="228"/>
      <c r="N162" s="229"/>
      <c r="O162" s="229"/>
      <c r="P162" s="229"/>
      <c r="Q162" s="229"/>
      <c r="R162" s="229"/>
      <c r="S162" s="229"/>
      <c r="T162" s="230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1" t="s">
        <v>141</v>
      </c>
      <c r="AU162" s="231" t="s">
        <v>82</v>
      </c>
      <c r="AV162" s="13" t="s">
        <v>82</v>
      </c>
      <c r="AW162" s="13" t="s">
        <v>33</v>
      </c>
      <c r="AX162" s="13" t="s">
        <v>80</v>
      </c>
      <c r="AY162" s="231" t="s">
        <v>126</v>
      </c>
    </row>
    <row r="163" s="2" customFormat="1" ht="16.5" customHeight="1">
      <c r="A163" s="40"/>
      <c r="B163" s="41"/>
      <c r="C163" s="232" t="s">
        <v>252</v>
      </c>
      <c r="D163" s="232" t="s">
        <v>87</v>
      </c>
      <c r="E163" s="233" t="s">
        <v>253</v>
      </c>
      <c r="F163" s="234" t="s">
        <v>254</v>
      </c>
      <c r="G163" s="235" t="s">
        <v>134</v>
      </c>
      <c r="H163" s="236">
        <v>90.278999999999996</v>
      </c>
      <c r="I163" s="237"/>
      <c r="J163" s="238">
        <f>ROUND(I163*H163,2)</f>
        <v>0</v>
      </c>
      <c r="K163" s="234" t="s">
        <v>135</v>
      </c>
      <c r="L163" s="239"/>
      <c r="M163" s="240" t="s">
        <v>19</v>
      </c>
      <c r="N163" s="241" t="s">
        <v>43</v>
      </c>
      <c r="O163" s="86"/>
      <c r="P163" s="212">
        <f>O163*H163</f>
        <v>0</v>
      </c>
      <c r="Q163" s="212">
        <v>0.0050000000000000001</v>
      </c>
      <c r="R163" s="212">
        <f>Q163*H163</f>
        <v>0.45139499999999999</v>
      </c>
      <c r="S163" s="212">
        <v>0</v>
      </c>
      <c r="T163" s="213">
        <f>S163*H163</f>
        <v>0</v>
      </c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R163" s="214" t="s">
        <v>214</v>
      </c>
      <c r="AT163" s="214" t="s">
        <v>87</v>
      </c>
      <c r="AU163" s="214" t="s">
        <v>82</v>
      </c>
      <c r="AY163" s="19" t="s">
        <v>126</v>
      </c>
      <c r="BE163" s="215">
        <f>IF(N163="základní",J163,0)</f>
        <v>0</v>
      </c>
      <c r="BF163" s="215">
        <f>IF(N163="snížená",J163,0)</f>
        <v>0</v>
      </c>
      <c r="BG163" s="215">
        <f>IF(N163="zákl. přenesená",J163,0)</f>
        <v>0</v>
      </c>
      <c r="BH163" s="215">
        <f>IF(N163="sníž. přenesená",J163,0)</f>
        <v>0</v>
      </c>
      <c r="BI163" s="215">
        <f>IF(N163="nulová",J163,0)</f>
        <v>0</v>
      </c>
      <c r="BJ163" s="19" t="s">
        <v>80</v>
      </c>
      <c r="BK163" s="215">
        <f>ROUND(I163*H163,2)</f>
        <v>0</v>
      </c>
      <c r="BL163" s="19" t="s">
        <v>202</v>
      </c>
      <c r="BM163" s="214" t="s">
        <v>255</v>
      </c>
    </row>
    <row r="164" s="2" customFormat="1">
      <c r="A164" s="40"/>
      <c r="B164" s="41"/>
      <c r="C164" s="42"/>
      <c r="D164" s="216" t="s">
        <v>139</v>
      </c>
      <c r="E164" s="42"/>
      <c r="F164" s="217" t="s">
        <v>254</v>
      </c>
      <c r="G164" s="42"/>
      <c r="H164" s="42"/>
      <c r="I164" s="218"/>
      <c r="J164" s="42"/>
      <c r="K164" s="42"/>
      <c r="L164" s="46"/>
      <c r="M164" s="219"/>
      <c r="N164" s="220"/>
      <c r="O164" s="86"/>
      <c r="P164" s="86"/>
      <c r="Q164" s="86"/>
      <c r="R164" s="86"/>
      <c r="S164" s="86"/>
      <c r="T164" s="87"/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T164" s="19" t="s">
        <v>139</v>
      </c>
      <c r="AU164" s="19" t="s">
        <v>82</v>
      </c>
    </row>
    <row r="165" s="13" customFormat="1">
      <c r="A165" s="13"/>
      <c r="B165" s="221"/>
      <c r="C165" s="222"/>
      <c r="D165" s="216" t="s">
        <v>141</v>
      </c>
      <c r="E165" s="223" t="s">
        <v>19</v>
      </c>
      <c r="F165" s="224" t="s">
        <v>83</v>
      </c>
      <c r="G165" s="222"/>
      <c r="H165" s="225">
        <v>85.980000000000004</v>
      </c>
      <c r="I165" s="226"/>
      <c r="J165" s="222"/>
      <c r="K165" s="222"/>
      <c r="L165" s="227"/>
      <c r="M165" s="228"/>
      <c r="N165" s="229"/>
      <c r="O165" s="229"/>
      <c r="P165" s="229"/>
      <c r="Q165" s="229"/>
      <c r="R165" s="229"/>
      <c r="S165" s="229"/>
      <c r="T165" s="230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1" t="s">
        <v>141</v>
      </c>
      <c r="AU165" s="231" t="s">
        <v>82</v>
      </c>
      <c r="AV165" s="13" t="s">
        <v>82</v>
      </c>
      <c r="AW165" s="13" t="s">
        <v>33</v>
      </c>
      <c r="AX165" s="13" t="s">
        <v>80</v>
      </c>
      <c r="AY165" s="231" t="s">
        <v>126</v>
      </c>
    </row>
    <row r="166" s="13" customFormat="1">
      <c r="A166" s="13"/>
      <c r="B166" s="221"/>
      <c r="C166" s="222"/>
      <c r="D166" s="216" t="s">
        <v>141</v>
      </c>
      <c r="E166" s="222"/>
      <c r="F166" s="224" t="s">
        <v>256</v>
      </c>
      <c r="G166" s="222"/>
      <c r="H166" s="225">
        <v>90.278999999999996</v>
      </c>
      <c r="I166" s="226"/>
      <c r="J166" s="222"/>
      <c r="K166" s="222"/>
      <c r="L166" s="227"/>
      <c r="M166" s="228"/>
      <c r="N166" s="229"/>
      <c r="O166" s="229"/>
      <c r="P166" s="229"/>
      <c r="Q166" s="229"/>
      <c r="R166" s="229"/>
      <c r="S166" s="229"/>
      <c r="T166" s="230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1" t="s">
        <v>141</v>
      </c>
      <c r="AU166" s="231" t="s">
        <v>82</v>
      </c>
      <c r="AV166" s="13" t="s">
        <v>82</v>
      </c>
      <c r="AW166" s="13" t="s">
        <v>4</v>
      </c>
      <c r="AX166" s="13" t="s">
        <v>80</v>
      </c>
      <c r="AY166" s="231" t="s">
        <v>126</v>
      </c>
    </row>
    <row r="167" s="2" customFormat="1" ht="16.5" customHeight="1">
      <c r="A167" s="40"/>
      <c r="B167" s="41"/>
      <c r="C167" s="203" t="s">
        <v>7</v>
      </c>
      <c r="D167" s="203" t="s">
        <v>131</v>
      </c>
      <c r="E167" s="204" t="s">
        <v>257</v>
      </c>
      <c r="F167" s="205" t="s">
        <v>258</v>
      </c>
      <c r="G167" s="206" t="s">
        <v>134</v>
      </c>
      <c r="H167" s="207">
        <v>85.980000000000004</v>
      </c>
      <c r="I167" s="208"/>
      <c r="J167" s="209">
        <f>ROUND(I167*H167,2)</f>
        <v>0</v>
      </c>
      <c r="K167" s="205" t="s">
        <v>135</v>
      </c>
      <c r="L167" s="46"/>
      <c r="M167" s="210" t="s">
        <v>19</v>
      </c>
      <c r="N167" s="211" t="s">
        <v>43</v>
      </c>
      <c r="O167" s="86"/>
      <c r="P167" s="212">
        <f>O167*H167</f>
        <v>0</v>
      </c>
      <c r="Q167" s="212">
        <v>6.9999999999999994E-05</v>
      </c>
      <c r="R167" s="212">
        <f>Q167*H167</f>
        <v>0.0060185999999999998</v>
      </c>
      <c r="S167" s="212">
        <v>0</v>
      </c>
      <c r="T167" s="213">
        <f>S167*H167</f>
        <v>0</v>
      </c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R167" s="214" t="s">
        <v>202</v>
      </c>
      <c r="AT167" s="214" t="s">
        <v>131</v>
      </c>
      <c r="AU167" s="214" t="s">
        <v>82</v>
      </c>
      <c r="AY167" s="19" t="s">
        <v>126</v>
      </c>
      <c r="BE167" s="215">
        <f>IF(N167="základní",J167,0)</f>
        <v>0</v>
      </c>
      <c r="BF167" s="215">
        <f>IF(N167="snížená",J167,0)</f>
        <v>0</v>
      </c>
      <c r="BG167" s="215">
        <f>IF(N167="zákl. přenesená",J167,0)</f>
        <v>0</v>
      </c>
      <c r="BH167" s="215">
        <f>IF(N167="sníž. přenesená",J167,0)</f>
        <v>0</v>
      </c>
      <c r="BI167" s="215">
        <f>IF(N167="nulová",J167,0)</f>
        <v>0</v>
      </c>
      <c r="BJ167" s="19" t="s">
        <v>80</v>
      </c>
      <c r="BK167" s="215">
        <f>ROUND(I167*H167,2)</f>
        <v>0</v>
      </c>
      <c r="BL167" s="19" t="s">
        <v>202</v>
      </c>
      <c r="BM167" s="214" t="s">
        <v>259</v>
      </c>
    </row>
    <row r="168" s="2" customFormat="1">
      <c r="A168" s="40"/>
      <c r="B168" s="41"/>
      <c r="C168" s="42"/>
      <c r="D168" s="216" t="s">
        <v>139</v>
      </c>
      <c r="E168" s="42"/>
      <c r="F168" s="217" t="s">
        <v>260</v>
      </c>
      <c r="G168" s="42"/>
      <c r="H168" s="42"/>
      <c r="I168" s="218"/>
      <c r="J168" s="42"/>
      <c r="K168" s="42"/>
      <c r="L168" s="46"/>
      <c r="M168" s="219"/>
      <c r="N168" s="220"/>
      <c r="O168" s="86"/>
      <c r="P168" s="86"/>
      <c r="Q168" s="86"/>
      <c r="R168" s="86"/>
      <c r="S168" s="86"/>
      <c r="T168" s="87"/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T168" s="19" t="s">
        <v>139</v>
      </c>
      <c r="AU168" s="19" t="s">
        <v>82</v>
      </c>
    </row>
    <row r="169" s="13" customFormat="1">
      <c r="A169" s="13"/>
      <c r="B169" s="221"/>
      <c r="C169" s="222"/>
      <c r="D169" s="216" t="s">
        <v>141</v>
      </c>
      <c r="E169" s="223" t="s">
        <v>19</v>
      </c>
      <c r="F169" s="224" t="s">
        <v>83</v>
      </c>
      <c r="G169" s="222"/>
      <c r="H169" s="225">
        <v>85.980000000000004</v>
      </c>
      <c r="I169" s="226"/>
      <c r="J169" s="222"/>
      <c r="K169" s="222"/>
      <c r="L169" s="227"/>
      <c r="M169" s="228"/>
      <c r="N169" s="229"/>
      <c r="O169" s="229"/>
      <c r="P169" s="229"/>
      <c r="Q169" s="229"/>
      <c r="R169" s="229"/>
      <c r="S169" s="229"/>
      <c r="T169" s="230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1" t="s">
        <v>141</v>
      </c>
      <c r="AU169" s="231" t="s">
        <v>82</v>
      </c>
      <c r="AV169" s="13" t="s">
        <v>82</v>
      </c>
      <c r="AW169" s="13" t="s">
        <v>33</v>
      </c>
      <c r="AX169" s="13" t="s">
        <v>80</v>
      </c>
      <c r="AY169" s="231" t="s">
        <v>126</v>
      </c>
    </row>
    <row r="170" s="2" customFormat="1" ht="21.75" customHeight="1">
      <c r="A170" s="40"/>
      <c r="B170" s="41"/>
      <c r="C170" s="203" t="s">
        <v>261</v>
      </c>
      <c r="D170" s="203" t="s">
        <v>131</v>
      </c>
      <c r="E170" s="204" t="s">
        <v>262</v>
      </c>
      <c r="F170" s="205" t="s">
        <v>263</v>
      </c>
      <c r="G170" s="206" t="s">
        <v>134</v>
      </c>
      <c r="H170" s="207">
        <v>25.199999999999999</v>
      </c>
      <c r="I170" s="208"/>
      <c r="J170" s="209">
        <f>ROUND(I170*H170,2)</f>
        <v>0</v>
      </c>
      <c r="K170" s="205" t="s">
        <v>135</v>
      </c>
      <c r="L170" s="46"/>
      <c r="M170" s="210" t="s">
        <v>19</v>
      </c>
      <c r="N170" s="211" t="s">
        <v>43</v>
      </c>
      <c r="O170" s="86"/>
      <c r="P170" s="212">
        <f>O170*H170</f>
        <v>0</v>
      </c>
      <c r="Q170" s="212">
        <v>0.00019000000000000001</v>
      </c>
      <c r="R170" s="212">
        <f>Q170*H170</f>
        <v>0.0047879999999999997</v>
      </c>
      <c r="S170" s="212">
        <v>0</v>
      </c>
      <c r="T170" s="213">
        <f>S170*H170</f>
        <v>0</v>
      </c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R170" s="214" t="s">
        <v>202</v>
      </c>
      <c r="AT170" s="214" t="s">
        <v>131</v>
      </c>
      <c r="AU170" s="214" t="s">
        <v>82</v>
      </c>
      <c r="AY170" s="19" t="s">
        <v>126</v>
      </c>
      <c r="BE170" s="215">
        <f>IF(N170="základní",J170,0)</f>
        <v>0</v>
      </c>
      <c r="BF170" s="215">
        <f>IF(N170="snížená",J170,0)</f>
        <v>0</v>
      </c>
      <c r="BG170" s="215">
        <f>IF(N170="zákl. přenesená",J170,0)</f>
        <v>0</v>
      </c>
      <c r="BH170" s="215">
        <f>IF(N170="sníž. přenesená",J170,0)</f>
        <v>0</v>
      </c>
      <c r="BI170" s="215">
        <f>IF(N170="nulová",J170,0)</f>
        <v>0</v>
      </c>
      <c r="BJ170" s="19" t="s">
        <v>80</v>
      </c>
      <c r="BK170" s="215">
        <f>ROUND(I170*H170,2)</f>
        <v>0</v>
      </c>
      <c r="BL170" s="19" t="s">
        <v>202</v>
      </c>
      <c r="BM170" s="214" t="s">
        <v>264</v>
      </c>
    </row>
    <row r="171" s="2" customFormat="1">
      <c r="A171" s="40"/>
      <c r="B171" s="41"/>
      <c r="C171" s="42"/>
      <c r="D171" s="216" t="s">
        <v>139</v>
      </c>
      <c r="E171" s="42"/>
      <c r="F171" s="217" t="s">
        <v>265</v>
      </c>
      <c r="G171" s="42"/>
      <c r="H171" s="42"/>
      <c r="I171" s="218"/>
      <c r="J171" s="42"/>
      <c r="K171" s="42"/>
      <c r="L171" s="46"/>
      <c r="M171" s="219"/>
      <c r="N171" s="220"/>
      <c r="O171" s="86"/>
      <c r="P171" s="86"/>
      <c r="Q171" s="86"/>
      <c r="R171" s="86"/>
      <c r="S171" s="86"/>
      <c r="T171" s="87"/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T171" s="19" t="s">
        <v>139</v>
      </c>
      <c r="AU171" s="19" t="s">
        <v>82</v>
      </c>
    </row>
    <row r="172" s="16" customFormat="1">
      <c r="A172" s="16"/>
      <c r="B172" s="264"/>
      <c r="C172" s="265"/>
      <c r="D172" s="216" t="s">
        <v>141</v>
      </c>
      <c r="E172" s="266" t="s">
        <v>19</v>
      </c>
      <c r="F172" s="267" t="s">
        <v>266</v>
      </c>
      <c r="G172" s="265"/>
      <c r="H172" s="266" t="s">
        <v>19</v>
      </c>
      <c r="I172" s="268"/>
      <c r="J172" s="265"/>
      <c r="K172" s="265"/>
      <c r="L172" s="269"/>
      <c r="M172" s="270"/>
      <c r="N172" s="271"/>
      <c r="O172" s="271"/>
      <c r="P172" s="271"/>
      <c r="Q172" s="271"/>
      <c r="R172" s="271"/>
      <c r="S172" s="271"/>
      <c r="T172" s="272"/>
      <c r="U172" s="16"/>
      <c r="V172" s="16"/>
      <c r="W172" s="16"/>
      <c r="X172" s="16"/>
      <c r="Y172" s="16"/>
      <c r="Z172" s="16"/>
      <c r="AA172" s="16"/>
      <c r="AB172" s="16"/>
      <c r="AC172" s="16"/>
      <c r="AD172" s="16"/>
      <c r="AE172" s="16"/>
      <c r="AT172" s="273" t="s">
        <v>141</v>
      </c>
      <c r="AU172" s="273" t="s">
        <v>82</v>
      </c>
      <c r="AV172" s="16" t="s">
        <v>80</v>
      </c>
      <c r="AW172" s="16" t="s">
        <v>33</v>
      </c>
      <c r="AX172" s="16" t="s">
        <v>72</v>
      </c>
      <c r="AY172" s="273" t="s">
        <v>126</v>
      </c>
    </row>
    <row r="173" s="13" customFormat="1">
      <c r="A173" s="13"/>
      <c r="B173" s="221"/>
      <c r="C173" s="222"/>
      <c r="D173" s="216" t="s">
        <v>141</v>
      </c>
      <c r="E173" s="223" t="s">
        <v>19</v>
      </c>
      <c r="F173" s="224" t="s">
        <v>267</v>
      </c>
      <c r="G173" s="222"/>
      <c r="H173" s="225">
        <v>25.199999999999999</v>
      </c>
      <c r="I173" s="226"/>
      <c r="J173" s="222"/>
      <c r="K173" s="222"/>
      <c r="L173" s="227"/>
      <c r="M173" s="228"/>
      <c r="N173" s="229"/>
      <c r="O173" s="229"/>
      <c r="P173" s="229"/>
      <c r="Q173" s="229"/>
      <c r="R173" s="229"/>
      <c r="S173" s="229"/>
      <c r="T173" s="230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1" t="s">
        <v>141</v>
      </c>
      <c r="AU173" s="231" t="s">
        <v>82</v>
      </c>
      <c r="AV173" s="13" t="s">
        <v>82</v>
      </c>
      <c r="AW173" s="13" t="s">
        <v>33</v>
      </c>
      <c r="AX173" s="13" t="s">
        <v>72</v>
      </c>
      <c r="AY173" s="231" t="s">
        <v>126</v>
      </c>
    </row>
    <row r="174" s="14" customFormat="1">
      <c r="A174" s="14"/>
      <c r="B174" s="242"/>
      <c r="C174" s="243"/>
      <c r="D174" s="216" t="s">
        <v>141</v>
      </c>
      <c r="E174" s="244" t="s">
        <v>19</v>
      </c>
      <c r="F174" s="245" t="s">
        <v>217</v>
      </c>
      <c r="G174" s="243"/>
      <c r="H174" s="246">
        <v>25.199999999999999</v>
      </c>
      <c r="I174" s="247"/>
      <c r="J174" s="243"/>
      <c r="K174" s="243"/>
      <c r="L174" s="248"/>
      <c r="M174" s="249"/>
      <c r="N174" s="250"/>
      <c r="O174" s="250"/>
      <c r="P174" s="250"/>
      <c r="Q174" s="250"/>
      <c r="R174" s="250"/>
      <c r="S174" s="250"/>
      <c r="T174" s="251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2" t="s">
        <v>141</v>
      </c>
      <c r="AU174" s="252" t="s">
        <v>82</v>
      </c>
      <c r="AV174" s="14" t="s">
        <v>136</v>
      </c>
      <c r="AW174" s="14" t="s">
        <v>33</v>
      </c>
      <c r="AX174" s="14" t="s">
        <v>80</v>
      </c>
      <c r="AY174" s="252" t="s">
        <v>126</v>
      </c>
    </row>
    <row r="175" s="2" customFormat="1" ht="16.5" customHeight="1">
      <c r="A175" s="40"/>
      <c r="B175" s="41"/>
      <c r="C175" s="232" t="s">
        <v>268</v>
      </c>
      <c r="D175" s="232" t="s">
        <v>87</v>
      </c>
      <c r="E175" s="233" t="s">
        <v>269</v>
      </c>
      <c r="F175" s="234" t="s">
        <v>270</v>
      </c>
      <c r="G175" s="235" t="s">
        <v>134</v>
      </c>
      <c r="H175" s="236">
        <v>16.170000000000002</v>
      </c>
      <c r="I175" s="237"/>
      <c r="J175" s="238">
        <f>ROUND(I175*H175,2)</f>
        <v>0</v>
      </c>
      <c r="K175" s="234" t="s">
        <v>135</v>
      </c>
      <c r="L175" s="239"/>
      <c r="M175" s="240" t="s">
        <v>19</v>
      </c>
      <c r="N175" s="241" t="s">
        <v>43</v>
      </c>
      <c r="O175" s="86"/>
      <c r="P175" s="212">
        <f>O175*H175</f>
        <v>0</v>
      </c>
      <c r="Q175" s="212">
        <v>0.0025000000000000001</v>
      </c>
      <c r="R175" s="212">
        <f>Q175*H175</f>
        <v>0.040425000000000003</v>
      </c>
      <c r="S175" s="212">
        <v>0</v>
      </c>
      <c r="T175" s="213">
        <f>S175*H175</f>
        <v>0</v>
      </c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R175" s="214" t="s">
        <v>214</v>
      </c>
      <c r="AT175" s="214" t="s">
        <v>87</v>
      </c>
      <c r="AU175" s="214" t="s">
        <v>82</v>
      </c>
      <c r="AY175" s="19" t="s">
        <v>126</v>
      </c>
      <c r="BE175" s="215">
        <f>IF(N175="základní",J175,0)</f>
        <v>0</v>
      </c>
      <c r="BF175" s="215">
        <f>IF(N175="snížená",J175,0)</f>
        <v>0</v>
      </c>
      <c r="BG175" s="215">
        <f>IF(N175="zákl. přenesená",J175,0)</f>
        <v>0</v>
      </c>
      <c r="BH175" s="215">
        <f>IF(N175="sníž. přenesená",J175,0)</f>
        <v>0</v>
      </c>
      <c r="BI175" s="215">
        <f>IF(N175="nulová",J175,0)</f>
        <v>0</v>
      </c>
      <c r="BJ175" s="19" t="s">
        <v>80</v>
      </c>
      <c r="BK175" s="215">
        <f>ROUND(I175*H175,2)</f>
        <v>0</v>
      </c>
      <c r="BL175" s="19" t="s">
        <v>202</v>
      </c>
      <c r="BM175" s="214" t="s">
        <v>271</v>
      </c>
    </row>
    <row r="176" s="2" customFormat="1">
      <c r="A176" s="40"/>
      <c r="B176" s="41"/>
      <c r="C176" s="42"/>
      <c r="D176" s="216" t="s">
        <v>139</v>
      </c>
      <c r="E176" s="42"/>
      <c r="F176" s="217" t="s">
        <v>270</v>
      </c>
      <c r="G176" s="42"/>
      <c r="H176" s="42"/>
      <c r="I176" s="218"/>
      <c r="J176" s="42"/>
      <c r="K176" s="42"/>
      <c r="L176" s="46"/>
      <c r="M176" s="219"/>
      <c r="N176" s="220"/>
      <c r="O176" s="86"/>
      <c r="P176" s="86"/>
      <c r="Q176" s="86"/>
      <c r="R176" s="86"/>
      <c r="S176" s="86"/>
      <c r="T176" s="87"/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T176" s="19" t="s">
        <v>139</v>
      </c>
      <c r="AU176" s="19" t="s">
        <v>82</v>
      </c>
    </row>
    <row r="177" s="16" customFormat="1">
      <c r="A177" s="16"/>
      <c r="B177" s="264"/>
      <c r="C177" s="265"/>
      <c r="D177" s="216" t="s">
        <v>141</v>
      </c>
      <c r="E177" s="266" t="s">
        <v>19</v>
      </c>
      <c r="F177" s="267" t="s">
        <v>266</v>
      </c>
      <c r="G177" s="265"/>
      <c r="H177" s="266" t="s">
        <v>19</v>
      </c>
      <c r="I177" s="268"/>
      <c r="J177" s="265"/>
      <c r="K177" s="265"/>
      <c r="L177" s="269"/>
      <c r="M177" s="270"/>
      <c r="N177" s="271"/>
      <c r="O177" s="271"/>
      <c r="P177" s="271"/>
      <c r="Q177" s="271"/>
      <c r="R177" s="271"/>
      <c r="S177" s="271"/>
      <c r="T177" s="272"/>
      <c r="U177" s="16"/>
      <c r="V177" s="16"/>
      <c r="W177" s="16"/>
      <c r="X177" s="16"/>
      <c r="Y177" s="16"/>
      <c r="Z177" s="16"/>
      <c r="AA177" s="16"/>
      <c r="AB177" s="16"/>
      <c r="AC177" s="16"/>
      <c r="AD177" s="16"/>
      <c r="AE177" s="16"/>
      <c r="AT177" s="273" t="s">
        <v>141</v>
      </c>
      <c r="AU177" s="273" t="s">
        <v>82</v>
      </c>
      <c r="AV177" s="16" t="s">
        <v>80</v>
      </c>
      <c r="AW177" s="16" t="s">
        <v>33</v>
      </c>
      <c r="AX177" s="16" t="s">
        <v>72</v>
      </c>
      <c r="AY177" s="273" t="s">
        <v>126</v>
      </c>
    </row>
    <row r="178" s="13" customFormat="1">
      <c r="A178" s="13"/>
      <c r="B178" s="221"/>
      <c r="C178" s="222"/>
      <c r="D178" s="216" t="s">
        <v>141</v>
      </c>
      <c r="E178" s="223" t="s">
        <v>19</v>
      </c>
      <c r="F178" s="224" t="s">
        <v>272</v>
      </c>
      <c r="G178" s="222"/>
      <c r="H178" s="225">
        <v>15.4</v>
      </c>
      <c r="I178" s="226"/>
      <c r="J178" s="222"/>
      <c r="K178" s="222"/>
      <c r="L178" s="227"/>
      <c r="M178" s="228"/>
      <c r="N178" s="229"/>
      <c r="O178" s="229"/>
      <c r="P178" s="229"/>
      <c r="Q178" s="229"/>
      <c r="R178" s="229"/>
      <c r="S178" s="229"/>
      <c r="T178" s="230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1" t="s">
        <v>141</v>
      </c>
      <c r="AU178" s="231" t="s">
        <v>82</v>
      </c>
      <c r="AV178" s="13" t="s">
        <v>82</v>
      </c>
      <c r="AW178" s="13" t="s">
        <v>33</v>
      </c>
      <c r="AX178" s="13" t="s">
        <v>72</v>
      </c>
      <c r="AY178" s="231" t="s">
        <v>126</v>
      </c>
    </row>
    <row r="179" s="14" customFormat="1">
      <c r="A179" s="14"/>
      <c r="B179" s="242"/>
      <c r="C179" s="243"/>
      <c r="D179" s="216" t="s">
        <v>141</v>
      </c>
      <c r="E179" s="244" t="s">
        <v>19</v>
      </c>
      <c r="F179" s="245" t="s">
        <v>217</v>
      </c>
      <c r="G179" s="243"/>
      <c r="H179" s="246">
        <v>15.4</v>
      </c>
      <c r="I179" s="247"/>
      <c r="J179" s="243"/>
      <c r="K179" s="243"/>
      <c r="L179" s="248"/>
      <c r="M179" s="249"/>
      <c r="N179" s="250"/>
      <c r="O179" s="250"/>
      <c r="P179" s="250"/>
      <c r="Q179" s="250"/>
      <c r="R179" s="250"/>
      <c r="S179" s="250"/>
      <c r="T179" s="251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2" t="s">
        <v>141</v>
      </c>
      <c r="AU179" s="252" t="s">
        <v>82</v>
      </c>
      <c r="AV179" s="14" t="s">
        <v>136</v>
      </c>
      <c r="AW179" s="14" t="s">
        <v>33</v>
      </c>
      <c r="AX179" s="14" t="s">
        <v>80</v>
      </c>
      <c r="AY179" s="252" t="s">
        <v>126</v>
      </c>
    </row>
    <row r="180" s="13" customFormat="1">
      <c r="A180" s="13"/>
      <c r="B180" s="221"/>
      <c r="C180" s="222"/>
      <c r="D180" s="216" t="s">
        <v>141</v>
      </c>
      <c r="E180" s="222"/>
      <c r="F180" s="224" t="s">
        <v>273</v>
      </c>
      <c r="G180" s="222"/>
      <c r="H180" s="225">
        <v>16.170000000000002</v>
      </c>
      <c r="I180" s="226"/>
      <c r="J180" s="222"/>
      <c r="K180" s="222"/>
      <c r="L180" s="227"/>
      <c r="M180" s="228"/>
      <c r="N180" s="229"/>
      <c r="O180" s="229"/>
      <c r="P180" s="229"/>
      <c r="Q180" s="229"/>
      <c r="R180" s="229"/>
      <c r="S180" s="229"/>
      <c r="T180" s="230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31" t="s">
        <v>141</v>
      </c>
      <c r="AU180" s="231" t="s">
        <v>82</v>
      </c>
      <c r="AV180" s="13" t="s">
        <v>82</v>
      </c>
      <c r="AW180" s="13" t="s">
        <v>4</v>
      </c>
      <c r="AX180" s="13" t="s">
        <v>80</v>
      </c>
      <c r="AY180" s="231" t="s">
        <v>126</v>
      </c>
    </row>
    <row r="181" s="2" customFormat="1" ht="16.5" customHeight="1">
      <c r="A181" s="40"/>
      <c r="B181" s="41"/>
      <c r="C181" s="232" t="s">
        <v>274</v>
      </c>
      <c r="D181" s="232" t="s">
        <v>87</v>
      </c>
      <c r="E181" s="233" t="s">
        <v>275</v>
      </c>
      <c r="F181" s="234" t="s">
        <v>276</v>
      </c>
      <c r="G181" s="235" t="s">
        <v>277</v>
      </c>
      <c r="H181" s="236">
        <v>0.48999999999999999</v>
      </c>
      <c r="I181" s="237"/>
      <c r="J181" s="238">
        <f>ROUND(I181*H181,2)</f>
        <v>0</v>
      </c>
      <c r="K181" s="234" t="s">
        <v>135</v>
      </c>
      <c r="L181" s="239"/>
      <c r="M181" s="240" t="s">
        <v>19</v>
      </c>
      <c r="N181" s="241" t="s">
        <v>43</v>
      </c>
      <c r="O181" s="86"/>
      <c r="P181" s="212">
        <f>O181*H181</f>
        <v>0</v>
      </c>
      <c r="Q181" s="212">
        <v>0.029999999999999999</v>
      </c>
      <c r="R181" s="212">
        <f>Q181*H181</f>
        <v>0.0147</v>
      </c>
      <c r="S181" s="212">
        <v>0</v>
      </c>
      <c r="T181" s="213">
        <f>S181*H181</f>
        <v>0</v>
      </c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R181" s="214" t="s">
        <v>214</v>
      </c>
      <c r="AT181" s="214" t="s">
        <v>87</v>
      </c>
      <c r="AU181" s="214" t="s">
        <v>82</v>
      </c>
      <c r="AY181" s="19" t="s">
        <v>126</v>
      </c>
      <c r="BE181" s="215">
        <f>IF(N181="základní",J181,0)</f>
        <v>0</v>
      </c>
      <c r="BF181" s="215">
        <f>IF(N181="snížená",J181,0)</f>
        <v>0</v>
      </c>
      <c r="BG181" s="215">
        <f>IF(N181="zákl. přenesená",J181,0)</f>
        <v>0</v>
      </c>
      <c r="BH181" s="215">
        <f>IF(N181="sníž. přenesená",J181,0)</f>
        <v>0</v>
      </c>
      <c r="BI181" s="215">
        <f>IF(N181="nulová",J181,0)</f>
        <v>0</v>
      </c>
      <c r="BJ181" s="19" t="s">
        <v>80</v>
      </c>
      <c r="BK181" s="215">
        <f>ROUND(I181*H181,2)</f>
        <v>0</v>
      </c>
      <c r="BL181" s="19" t="s">
        <v>202</v>
      </c>
      <c r="BM181" s="214" t="s">
        <v>278</v>
      </c>
    </row>
    <row r="182" s="2" customFormat="1">
      <c r="A182" s="40"/>
      <c r="B182" s="41"/>
      <c r="C182" s="42"/>
      <c r="D182" s="216" t="s">
        <v>139</v>
      </c>
      <c r="E182" s="42"/>
      <c r="F182" s="217" t="s">
        <v>276</v>
      </c>
      <c r="G182" s="42"/>
      <c r="H182" s="42"/>
      <c r="I182" s="218"/>
      <c r="J182" s="42"/>
      <c r="K182" s="42"/>
      <c r="L182" s="46"/>
      <c r="M182" s="219"/>
      <c r="N182" s="220"/>
      <c r="O182" s="86"/>
      <c r="P182" s="86"/>
      <c r="Q182" s="86"/>
      <c r="R182" s="86"/>
      <c r="S182" s="86"/>
      <c r="T182" s="87"/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T182" s="19" t="s">
        <v>139</v>
      </c>
      <c r="AU182" s="19" t="s">
        <v>82</v>
      </c>
    </row>
    <row r="183" s="16" customFormat="1">
      <c r="A183" s="16"/>
      <c r="B183" s="264"/>
      <c r="C183" s="265"/>
      <c r="D183" s="216" t="s">
        <v>141</v>
      </c>
      <c r="E183" s="266" t="s">
        <v>19</v>
      </c>
      <c r="F183" s="267" t="s">
        <v>279</v>
      </c>
      <c r="G183" s="265"/>
      <c r="H183" s="266" t="s">
        <v>19</v>
      </c>
      <c r="I183" s="268"/>
      <c r="J183" s="265"/>
      <c r="K183" s="265"/>
      <c r="L183" s="269"/>
      <c r="M183" s="270"/>
      <c r="N183" s="271"/>
      <c r="O183" s="271"/>
      <c r="P183" s="271"/>
      <c r="Q183" s="271"/>
      <c r="R183" s="271"/>
      <c r="S183" s="271"/>
      <c r="T183" s="272"/>
      <c r="U183" s="16"/>
      <c r="V183" s="16"/>
      <c r="W183" s="16"/>
      <c r="X183" s="16"/>
      <c r="Y183" s="16"/>
      <c r="Z183" s="16"/>
      <c r="AA183" s="16"/>
      <c r="AB183" s="16"/>
      <c r="AC183" s="16"/>
      <c r="AD183" s="16"/>
      <c r="AE183" s="16"/>
      <c r="AT183" s="273" t="s">
        <v>141</v>
      </c>
      <c r="AU183" s="273" t="s">
        <v>82</v>
      </c>
      <c r="AV183" s="16" t="s">
        <v>80</v>
      </c>
      <c r="AW183" s="16" t="s">
        <v>33</v>
      </c>
      <c r="AX183" s="16" t="s">
        <v>72</v>
      </c>
      <c r="AY183" s="273" t="s">
        <v>126</v>
      </c>
    </row>
    <row r="184" s="13" customFormat="1">
      <c r="A184" s="13"/>
      <c r="B184" s="221"/>
      <c r="C184" s="222"/>
      <c r="D184" s="216" t="s">
        <v>141</v>
      </c>
      <c r="E184" s="223" t="s">
        <v>19</v>
      </c>
      <c r="F184" s="224" t="s">
        <v>280</v>
      </c>
      <c r="G184" s="222"/>
      <c r="H184" s="225">
        <v>0.48999999999999999</v>
      </c>
      <c r="I184" s="226"/>
      <c r="J184" s="222"/>
      <c r="K184" s="222"/>
      <c r="L184" s="227"/>
      <c r="M184" s="228"/>
      <c r="N184" s="229"/>
      <c r="O184" s="229"/>
      <c r="P184" s="229"/>
      <c r="Q184" s="229"/>
      <c r="R184" s="229"/>
      <c r="S184" s="229"/>
      <c r="T184" s="230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31" t="s">
        <v>141</v>
      </c>
      <c r="AU184" s="231" t="s">
        <v>82</v>
      </c>
      <c r="AV184" s="13" t="s">
        <v>82</v>
      </c>
      <c r="AW184" s="13" t="s">
        <v>33</v>
      </c>
      <c r="AX184" s="13" t="s">
        <v>72</v>
      </c>
      <c r="AY184" s="231" t="s">
        <v>126</v>
      </c>
    </row>
    <row r="185" s="14" customFormat="1">
      <c r="A185" s="14"/>
      <c r="B185" s="242"/>
      <c r="C185" s="243"/>
      <c r="D185" s="216" t="s">
        <v>141</v>
      </c>
      <c r="E185" s="244" t="s">
        <v>19</v>
      </c>
      <c r="F185" s="245" t="s">
        <v>217</v>
      </c>
      <c r="G185" s="243"/>
      <c r="H185" s="246">
        <v>0.48999999999999999</v>
      </c>
      <c r="I185" s="247"/>
      <c r="J185" s="243"/>
      <c r="K185" s="243"/>
      <c r="L185" s="248"/>
      <c r="M185" s="249"/>
      <c r="N185" s="250"/>
      <c r="O185" s="250"/>
      <c r="P185" s="250"/>
      <c r="Q185" s="250"/>
      <c r="R185" s="250"/>
      <c r="S185" s="250"/>
      <c r="T185" s="251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2" t="s">
        <v>141</v>
      </c>
      <c r="AU185" s="252" t="s">
        <v>82</v>
      </c>
      <c r="AV185" s="14" t="s">
        <v>136</v>
      </c>
      <c r="AW185" s="14" t="s">
        <v>33</v>
      </c>
      <c r="AX185" s="14" t="s">
        <v>80</v>
      </c>
      <c r="AY185" s="252" t="s">
        <v>126</v>
      </c>
    </row>
    <row r="186" s="2" customFormat="1" ht="16.5" customHeight="1">
      <c r="A186" s="40"/>
      <c r="B186" s="41"/>
      <c r="C186" s="203" t="s">
        <v>281</v>
      </c>
      <c r="D186" s="203" t="s">
        <v>131</v>
      </c>
      <c r="E186" s="204" t="s">
        <v>282</v>
      </c>
      <c r="F186" s="205" t="s">
        <v>283</v>
      </c>
      <c r="G186" s="206" t="s">
        <v>171</v>
      </c>
      <c r="H186" s="207">
        <v>1.371</v>
      </c>
      <c r="I186" s="208"/>
      <c r="J186" s="209">
        <f>ROUND(I186*H186,2)</f>
        <v>0</v>
      </c>
      <c r="K186" s="205" t="s">
        <v>135</v>
      </c>
      <c r="L186" s="46"/>
      <c r="M186" s="210" t="s">
        <v>19</v>
      </c>
      <c r="N186" s="211" t="s">
        <v>43</v>
      </c>
      <c r="O186" s="86"/>
      <c r="P186" s="212">
        <f>O186*H186</f>
        <v>0</v>
      </c>
      <c r="Q186" s="212">
        <v>0</v>
      </c>
      <c r="R186" s="212">
        <f>Q186*H186</f>
        <v>0</v>
      </c>
      <c r="S186" s="212">
        <v>0</v>
      </c>
      <c r="T186" s="213">
        <f>S186*H186</f>
        <v>0</v>
      </c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R186" s="214" t="s">
        <v>202</v>
      </c>
      <c r="AT186" s="214" t="s">
        <v>131</v>
      </c>
      <c r="AU186" s="214" t="s">
        <v>82</v>
      </c>
      <c r="AY186" s="19" t="s">
        <v>126</v>
      </c>
      <c r="BE186" s="215">
        <f>IF(N186="základní",J186,0)</f>
        <v>0</v>
      </c>
      <c r="BF186" s="215">
        <f>IF(N186="snížená",J186,0)</f>
        <v>0</v>
      </c>
      <c r="BG186" s="215">
        <f>IF(N186="zákl. přenesená",J186,0)</f>
        <v>0</v>
      </c>
      <c r="BH186" s="215">
        <f>IF(N186="sníž. přenesená",J186,0)</f>
        <v>0</v>
      </c>
      <c r="BI186" s="215">
        <f>IF(N186="nulová",J186,0)</f>
        <v>0</v>
      </c>
      <c r="BJ186" s="19" t="s">
        <v>80</v>
      </c>
      <c r="BK186" s="215">
        <f>ROUND(I186*H186,2)</f>
        <v>0</v>
      </c>
      <c r="BL186" s="19" t="s">
        <v>202</v>
      </c>
      <c r="BM186" s="214" t="s">
        <v>284</v>
      </c>
    </row>
    <row r="187" s="2" customFormat="1">
      <c r="A187" s="40"/>
      <c r="B187" s="41"/>
      <c r="C187" s="42"/>
      <c r="D187" s="216" t="s">
        <v>139</v>
      </c>
      <c r="E187" s="42"/>
      <c r="F187" s="217" t="s">
        <v>285</v>
      </c>
      <c r="G187" s="42"/>
      <c r="H187" s="42"/>
      <c r="I187" s="218"/>
      <c r="J187" s="42"/>
      <c r="K187" s="42"/>
      <c r="L187" s="46"/>
      <c r="M187" s="219"/>
      <c r="N187" s="220"/>
      <c r="O187" s="86"/>
      <c r="P187" s="86"/>
      <c r="Q187" s="86"/>
      <c r="R187" s="86"/>
      <c r="S187" s="86"/>
      <c r="T187" s="87"/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T187" s="19" t="s">
        <v>139</v>
      </c>
      <c r="AU187" s="19" t="s">
        <v>82</v>
      </c>
    </row>
    <row r="188" s="12" customFormat="1" ht="22.8" customHeight="1">
      <c r="A188" s="12"/>
      <c r="B188" s="187"/>
      <c r="C188" s="188"/>
      <c r="D188" s="189" t="s">
        <v>71</v>
      </c>
      <c r="E188" s="201" t="s">
        <v>286</v>
      </c>
      <c r="F188" s="201" t="s">
        <v>287</v>
      </c>
      <c r="G188" s="188"/>
      <c r="H188" s="188"/>
      <c r="I188" s="191"/>
      <c r="J188" s="202">
        <f>BK188</f>
        <v>0</v>
      </c>
      <c r="K188" s="188"/>
      <c r="L188" s="193"/>
      <c r="M188" s="194"/>
      <c r="N188" s="195"/>
      <c r="O188" s="195"/>
      <c r="P188" s="196">
        <f>SUM(P189:P196)</f>
        <v>0</v>
      </c>
      <c r="Q188" s="195"/>
      <c r="R188" s="196">
        <f>SUM(R189:R196)</f>
        <v>0.003215</v>
      </c>
      <c r="S188" s="195"/>
      <c r="T188" s="197">
        <f>SUM(T189:T196)</f>
        <v>0.020109999999999999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198" t="s">
        <v>82</v>
      </c>
      <c r="AT188" s="199" t="s">
        <v>71</v>
      </c>
      <c r="AU188" s="199" t="s">
        <v>80</v>
      </c>
      <c r="AY188" s="198" t="s">
        <v>126</v>
      </c>
      <c r="BK188" s="200">
        <f>SUM(BK189:BK196)</f>
        <v>0</v>
      </c>
    </row>
    <row r="189" s="2" customFormat="1" ht="16.5" customHeight="1">
      <c r="A189" s="40"/>
      <c r="B189" s="41"/>
      <c r="C189" s="203" t="s">
        <v>288</v>
      </c>
      <c r="D189" s="203" t="s">
        <v>131</v>
      </c>
      <c r="E189" s="204" t="s">
        <v>289</v>
      </c>
      <c r="F189" s="205" t="s">
        <v>290</v>
      </c>
      <c r="G189" s="206" t="s">
        <v>291</v>
      </c>
      <c r="H189" s="207">
        <v>0.5</v>
      </c>
      <c r="I189" s="208"/>
      <c r="J189" s="209">
        <f>ROUND(I189*H189,2)</f>
        <v>0</v>
      </c>
      <c r="K189" s="205" t="s">
        <v>135</v>
      </c>
      <c r="L189" s="46"/>
      <c r="M189" s="210" t="s">
        <v>19</v>
      </c>
      <c r="N189" s="211" t="s">
        <v>43</v>
      </c>
      <c r="O189" s="86"/>
      <c r="P189" s="212">
        <f>O189*H189</f>
        <v>0</v>
      </c>
      <c r="Q189" s="212">
        <v>0.00157</v>
      </c>
      <c r="R189" s="212">
        <f>Q189*H189</f>
        <v>0.000785</v>
      </c>
      <c r="S189" s="212">
        <v>0</v>
      </c>
      <c r="T189" s="213">
        <f>S189*H189</f>
        <v>0</v>
      </c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R189" s="214" t="s">
        <v>202</v>
      </c>
      <c r="AT189" s="214" t="s">
        <v>131</v>
      </c>
      <c r="AU189" s="214" t="s">
        <v>82</v>
      </c>
      <c r="AY189" s="19" t="s">
        <v>126</v>
      </c>
      <c r="BE189" s="215">
        <f>IF(N189="základní",J189,0)</f>
        <v>0</v>
      </c>
      <c r="BF189" s="215">
        <f>IF(N189="snížená",J189,0)</f>
        <v>0</v>
      </c>
      <c r="BG189" s="215">
        <f>IF(N189="zákl. přenesená",J189,0)</f>
        <v>0</v>
      </c>
      <c r="BH189" s="215">
        <f>IF(N189="sníž. přenesená",J189,0)</f>
        <v>0</v>
      </c>
      <c r="BI189" s="215">
        <f>IF(N189="nulová",J189,0)</f>
        <v>0</v>
      </c>
      <c r="BJ189" s="19" t="s">
        <v>80</v>
      </c>
      <c r="BK189" s="215">
        <f>ROUND(I189*H189,2)</f>
        <v>0</v>
      </c>
      <c r="BL189" s="19" t="s">
        <v>202</v>
      </c>
      <c r="BM189" s="214" t="s">
        <v>292</v>
      </c>
    </row>
    <row r="190" s="2" customFormat="1">
      <c r="A190" s="40"/>
      <c r="B190" s="41"/>
      <c r="C190" s="42"/>
      <c r="D190" s="216" t="s">
        <v>139</v>
      </c>
      <c r="E190" s="42"/>
      <c r="F190" s="217" t="s">
        <v>293</v>
      </c>
      <c r="G190" s="42"/>
      <c r="H190" s="42"/>
      <c r="I190" s="218"/>
      <c r="J190" s="42"/>
      <c r="K190" s="42"/>
      <c r="L190" s="46"/>
      <c r="M190" s="219"/>
      <c r="N190" s="220"/>
      <c r="O190" s="86"/>
      <c r="P190" s="86"/>
      <c r="Q190" s="86"/>
      <c r="R190" s="86"/>
      <c r="S190" s="86"/>
      <c r="T190" s="87"/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T190" s="19" t="s">
        <v>139</v>
      </c>
      <c r="AU190" s="19" t="s">
        <v>82</v>
      </c>
    </row>
    <row r="191" s="2" customFormat="1" ht="16.5" customHeight="1">
      <c r="A191" s="40"/>
      <c r="B191" s="41"/>
      <c r="C191" s="203" t="s">
        <v>294</v>
      </c>
      <c r="D191" s="203" t="s">
        <v>131</v>
      </c>
      <c r="E191" s="204" t="s">
        <v>295</v>
      </c>
      <c r="F191" s="205" t="s">
        <v>296</v>
      </c>
      <c r="G191" s="206" t="s">
        <v>158</v>
      </c>
      <c r="H191" s="207">
        <v>1</v>
      </c>
      <c r="I191" s="208"/>
      <c r="J191" s="209">
        <f>ROUND(I191*H191,2)</f>
        <v>0</v>
      </c>
      <c r="K191" s="205" t="s">
        <v>135</v>
      </c>
      <c r="L191" s="46"/>
      <c r="M191" s="210" t="s">
        <v>19</v>
      </c>
      <c r="N191" s="211" t="s">
        <v>43</v>
      </c>
      <c r="O191" s="86"/>
      <c r="P191" s="212">
        <f>O191*H191</f>
        <v>0</v>
      </c>
      <c r="Q191" s="212">
        <v>0</v>
      </c>
      <c r="R191" s="212">
        <f>Q191*H191</f>
        <v>0</v>
      </c>
      <c r="S191" s="212">
        <v>0.020109999999999999</v>
      </c>
      <c r="T191" s="213">
        <f>S191*H191</f>
        <v>0.020109999999999999</v>
      </c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R191" s="214" t="s">
        <v>202</v>
      </c>
      <c r="AT191" s="214" t="s">
        <v>131</v>
      </c>
      <c r="AU191" s="214" t="s">
        <v>82</v>
      </c>
      <c r="AY191" s="19" t="s">
        <v>126</v>
      </c>
      <c r="BE191" s="215">
        <f>IF(N191="základní",J191,0)</f>
        <v>0</v>
      </c>
      <c r="BF191" s="215">
        <f>IF(N191="snížená",J191,0)</f>
        <v>0</v>
      </c>
      <c r="BG191" s="215">
        <f>IF(N191="zákl. přenesená",J191,0)</f>
        <v>0</v>
      </c>
      <c r="BH191" s="215">
        <f>IF(N191="sníž. přenesená",J191,0)</f>
        <v>0</v>
      </c>
      <c r="BI191" s="215">
        <f>IF(N191="nulová",J191,0)</f>
        <v>0</v>
      </c>
      <c r="BJ191" s="19" t="s">
        <v>80</v>
      </c>
      <c r="BK191" s="215">
        <f>ROUND(I191*H191,2)</f>
        <v>0</v>
      </c>
      <c r="BL191" s="19" t="s">
        <v>202</v>
      </c>
      <c r="BM191" s="214" t="s">
        <v>297</v>
      </c>
    </row>
    <row r="192" s="2" customFormat="1">
      <c r="A192" s="40"/>
      <c r="B192" s="41"/>
      <c r="C192" s="42"/>
      <c r="D192" s="216" t="s">
        <v>139</v>
      </c>
      <c r="E192" s="42"/>
      <c r="F192" s="217" t="s">
        <v>298</v>
      </c>
      <c r="G192" s="42"/>
      <c r="H192" s="42"/>
      <c r="I192" s="218"/>
      <c r="J192" s="42"/>
      <c r="K192" s="42"/>
      <c r="L192" s="46"/>
      <c r="M192" s="219"/>
      <c r="N192" s="220"/>
      <c r="O192" s="86"/>
      <c r="P192" s="86"/>
      <c r="Q192" s="86"/>
      <c r="R192" s="86"/>
      <c r="S192" s="86"/>
      <c r="T192" s="87"/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T192" s="19" t="s">
        <v>139</v>
      </c>
      <c r="AU192" s="19" t="s">
        <v>82</v>
      </c>
    </row>
    <row r="193" s="2" customFormat="1" ht="16.5" customHeight="1">
      <c r="A193" s="40"/>
      <c r="B193" s="41"/>
      <c r="C193" s="203" t="s">
        <v>299</v>
      </c>
      <c r="D193" s="203" t="s">
        <v>131</v>
      </c>
      <c r="E193" s="204" t="s">
        <v>300</v>
      </c>
      <c r="F193" s="205" t="s">
        <v>301</v>
      </c>
      <c r="G193" s="206" t="s">
        <v>158</v>
      </c>
      <c r="H193" s="207">
        <v>1</v>
      </c>
      <c r="I193" s="208"/>
      <c r="J193" s="209">
        <f>ROUND(I193*H193,2)</f>
        <v>0</v>
      </c>
      <c r="K193" s="205" t="s">
        <v>135</v>
      </c>
      <c r="L193" s="46"/>
      <c r="M193" s="210" t="s">
        <v>19</v>
      </c>
      <c r="N193" s="211" t="s">
        <v>43</v>
      </c>
      <c r="O193" s="86"/>
      <c r="P193" s="212">
        <f>O193*H193</f>
        <v>0</v>
      </c>
      <c r="Q193" s="212">
        <v>0.0024299999999999999</v>
      </c>
      <c r="R193" s="212">
        <f>Q193*H193</f>
        <v>0.0024299999999999999</v>
      </c>
      <c r="S193" s="212">
        <v>0</v>
      </c>
      <c r="T193" s="213">
        <f>S193*H193</f>
        <v>0</v>
      </c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R193" s="214" t="s">
        <v>202</v>
      </c>
      <c r="AT193" s="214" t="s">
        <v>131</v>
      </c>
      <c r="AU193" s="214" t="s">
        <v>82</v>
      </c>
      <c r="AY193" s="19" t="s">
        <v>126</v>
      </c>
      <c r="BE193" s="215">
        <f>IF(N193="základní",J193,0)</f>
        <v>0</v>
      </c>
      <c r="BF193" s="215">
        <f>IF(N193="snížená",J193,0)</f>
        <v>0</v>
      </c>
      <c r="BG193" s="215">
        <f>IF(N193="zákl. přenesená",J193,0)</f>
        <v>0</v>
      </c>
      <c r="BH193" s="215">
        <f>IF(N193="sníž. přenesená",J193,0)</f>
        <v>0</v>
      </c>
      <c r="BI193" s="215">
        <f>IF(N193="nulová",J193,0)</f>
        <v>0</v>
      </c>
      <c r="BJ193" s="19" t="s">
        <v>80</v>
      </c>
      <c r="BK193" s="215">
        <f>ROUND(I193*H193,2)</f>
        <v>0</v>
      </c>
      <c r="BL193" s="19" t="s">
        <v>202</v>
      </c>
      <c r="BM193" s="214" t="s">
        <v>302</v>
      </c>
    </row>
    <row r="194" s="2" customFormat="1">
      <c r="A194" s="40"/>
      <c r="B194" s="41"/>
      <c r="C194" s="42"/>
      <c r="D194" s="216" t="s">
        <v>139</v>
      </c>
      <c r="E194" s="42"/>
      <c r="F194" s="217" t="s">
        <v>303</v>
      </c>
      <c r="G194" s="42"/>
      <c r="H194" s="42"/>
      <c r="I194" s="218"/>
      <c r="J194" s="42"/>
      <c r="K194" s="42"/>
      <c r="L194" s="46"/>
      <c r="M194" s="219"/>
      <c r="N194" s="220"/>
      <c r="O194" s="86"/>
      <c r="P194" s="86"/>
      <c r="Q194" s="86"/>
      <c r="R194" s="86"/>
      <c r="S194" s="86"/>
      <c r="T194" s="87"/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T194" s="19" t="s">
        <v>139</v>
      </c>
      <c r="AU194" s="19" t="s">
        <v>82</v>
      </c>
    </row>
    <row r="195" s="2" customFormat="1" ht="16.5" customHeight="1">
      <c r="A195" s="40"/>
      <c r="B195" s="41"/>
      <c r="C195" s="203" t="s">
        <v>304</v>
      </c>
      <c r="D195" s="203" t="s">
        <v>131</v>
      </c>
      <c r="E195" s="204" t="s">
        <v>305</v>
      </c>
      <c r="F195" s="205" t="s">
        <v>306</v>
      </c>
      <c r="G195" s="206" t="s">
        <v>171</v>
      </c>
      <c r="H195" s="207">
        <v>1</v>
      </c>
      <c r="I195" s="208"/>
      <c r="J195" s="209">
        <f>ROUND(I195*H195,2)</f>
        <v>0</v>
      </c>
      <c r="K195" s="205" t="s">
        <v>135</v>
      </c>
      <c r="L195" s="46"/>
      <c r="M195" s="210" t="s">
        <v>19</v>
      </c>
      <c r="N195" s="211" t="s">
        <v>43</v>
      </c>
      <c r="O195" s="86"/>
      <c r="P195" s="212">
        <f>O195*H195</f>
        <v>0</v>
      </c>
      <c r="Q195" s="212">
        <v>0</v>
      </c>
      <c r="R195" s="212">
        <f>Q195*H195</f>
        <v>0</v>
      </c>
      <c r="S195" s="212">
        <v>0</v>
      </c>
      <c r="T195" s="213">
        <f>S195*H195</f>
        <v>0</v>
      </c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R195" s="214" t="s">
        <v>202</v>
      </c>
      <c r="AT195" s="214" t="s">
        <v>131</v>
      </c>
      <c r="AU195" s="214" t="s">
        <v>82</v>
      </c>
      <c r="AY195" s="19" t="s">
        <v>126</v>
      </c>
      <c r="BE195" s="215">
        <f>IF(N195="základní",J195,0)</f>
        <v>0</v>
      </c>
      <c r="BF195" s="215">
        <f>IF(N195="snížená",J195,0)</f>
        <v>0</v>
      </c>
      <c r="BG195" s="215">
        <f>IF(N195="zákl. přenesená",J195,0)</f>
        <v>0</v>
      </c>
      <c r="BH195" s="215">
        <f>IF(N195="sníž. přenesená",J195,0)</f>
        <v>0</v>
      </c>
      <c r="BI195" s="215">
        <f>IF(N195="nulová",J195,0)</f>
        <v>0</v>
      </c>
      <c r="BJ195" s="19" t="s">
        <v>80</v>
      </c>
      <c r="BK195" s="215">
        <f>ROUND(I195*H195,2)</f>
        <v>0</v>
      </c>
      <c r="BL195" s="19" t="s">
        <v>202</v>
      </c>
      <c r="BM195" s="214" t="s">
        <v>307</v>
      </c>
    </row>
    <row r="196" s="2" customFormat="1">
      <c r="A196" s="40"/>
      <c r="B196" s="41"/>
      <c r="C196" s="42"/>
      <c r="D196" s="216" t="s">
        <v>139</v>
      </c>
      <c r="E196" s="42"/>
      <c r="F196" s="217" t="s">
        <v>308</v>
      </c>
      <c r="G196" s="42"/>
      <c r="H196" s="42"/>
      <c r="I196" s="218"/>
      <c r="J196" s="42"/>
      <c r="K196" s="42"/>
      <c r="L196" s="46"/>
      <c r="M196" s="219"/>
      <c r="N196" s="220"/>
      <c r="O196" s="86"/>
      <c r="P196" s="86"/>
      <c r="Q196" s="86"/>
      <c r="R196" s="86"/>
      <c r="S196" s="86"/>
      <c r="T196" s="87"/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T196" s="19" t="s">
        <v>139</v>
      </c>
      <c r="AU196" s="19" t="s">
        <v>82</v>
      </c>
    </row>
    <row r="197" s="12" customFormat="1" ht="22.8" customHeight="1">
      <c r="A197" s="12"/>
      <c r="B197" s="187"/>
      <c r="C197" s="188"/>
      <c r="D197" s="189" t="s">
        <v>71</v>
      </c>
      <c r="E197" s="201" t="s">
        <v>309</v>
      </c>
      <c r="F197" s="201" t="s">
        <v>310</v>
      </c>
      <c r="G197" s="188"/>
      <c r="H197" s="188"/>
      <c r="I197" s="191"/>
      <c r="J197" s="202">
        <f>BK197</f>
        <v>0</v>
      </c>
      <c r="K197" s="188"/>
      <c r="L197" s="193"/>
      <c r="M197" s="194"/>
      <c r="N197" s="195"/>
      <c r="O197" s="195"/>
      <c r="P197" s="196">
        <f>SUM(P198:P204)</f>
        <v>0</v>
      </c>
      <c r="Q197" s="195"/>
      <c r="R197" s="196">
        <f>SUM(R198:R204)</f>
        <v>0</v>
      </c>
      <c r="S197" s="195"/>
      <c r="T197" s="197">
        <f>SUM(T198:T204)</f>
        <v>0</v>
      </c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R197" s="198" t="s">
        <v>82</v>
      </c>
      <c r="AT197" s="199" t="s">
        <v>71</v>
      </c>
      <c r="AU197" s="199" t="s">
        <v>80</v>
      </c>
      <c r="AY197" s="198" t="s">
        <v>126</v>
      </c>
      <c r="BK197" s="200">
        <f>SUM(BK198:BK204)</f>
        <v>0</v>
      </c>
    </row>
    <row r="198" s="2" customFormat="1" ht="16.5" customHeight="1">
      <c r="A198" s="40"/>
      <c r="B198" s="41"/>
      <c r="C198" s="203" t="s">
        <v>311</v>
      </c>
      <c r="D198" s="203" t="s">
        <v>131</v>
      </c>
      <c r="E198" s="204" t="s">
        <v>312</v>
      </c>
      <c r="F198" s="205" t="s">
        <v>313</v>
      </c>
      <c r="G198" s="206" t="s">
        <v>291</v>
      </c>
      <c r="H198" s="207">
        <v>18.300000000000001</v>
      </c>
      <c r="I198" s="208"/>
      <c r="J198" s="209">
        <f>ROUND(I198*H198,2)</f>
        <v>0</v>
      </c>
      <c r="K198" s="205" t="s">
        <v>229</v>
      </c>
      <c r="L198" s="46"/>
      <c r="M198" s="210" t="s">
        <v>19</v>
      </c>
      <c r="N198" s="211" t="s">
        <v>43</v>
      </c>
      <c r="O198" s="86"/>
      <c r="P198" s="212">
        <f>O198*H198</f>
        <v>0</v>
      </c>
      <c r="Q198" s="212">
        <v>0</v>
      </c>
      <c r="R198" s="212">
        <f>Q198*H198</f>
        <v>0</v>
      </c>
      <c r="S198" s="212">
        <v>0</v>
      </c>
      <c r="T198" s="213">
        <f>S198*H198</f>
        <v>0</v>
      </c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R198" s="214" t="s">
        <v>202</v>
      </c>
      <c r="AT198" s="214" t="s">
        <v>131</v>
      </c>
      <c r="AU198" s="214" t="s">
        <v>82</v>
      </c>
      <c r="AY198" s="19" t="s">
        <v>126</v>
      </c>
      <c r="BE198" s="215">
        <f>IF(N198="základní",J198,0)</f>
        <v>0</v>
      </c>
      <c r="BF198" s="215">
        <f>IF(N198="snížená",J198,0)</f>
        <v>0</v>
      </c>
      <c r="BG198" s="215">
        <f>IF(N198="zákl. přenesená",J198,0)</f>
        <v>0</v>
      </c>
      <c r="BH198" s="215">
        <f>IF(N198="sníž. přenesená",J198,0)</f>
        <v>0</v>
      </c>
      <c r="BI198" s="215">
        <f>IF(N198="nulová",J198,0)</f>
        <v>0</v>
      </c>
      <c r="BJ198" s="19" t="s">
        <v>80</v>
      </c>
      <c r="BK198" s="215">
        <f>ROUND(I198*H198,2)</f>
        <v>0</v>
      </c>
      <c r="BL198" s="19" t="s">
        <v>202</v>
      </c>
      <c r="BM198" s="214" t="s">
        <v>314</v>
      </c>
    </row>
    <row r="199" s="2" customFormat="1">
      <c r="A199" s="40"/>
      <c r="B199" s="41"/>
      <c r="C199" s="42"/>
      <c r="D199" s="216" t="s">
        <v>139</v>
      </c>
      <c r="E199" s="42"/>
      <c r="F199" s="217" t="s">
        <v>313</v>
      </c>
      <c r="G199" s="42"/>
      <c r="H199" s="42"/>
      <c r="I199" s="218"/>
      <c r="J199" s="42"/>
      <c r="K199" s="42"/>
      <c r="L199" s="46"/>
      <c r="M199" s="219"/>
      <c r="N199" s="220"/>
      <c r="O199" s="86"/>
      <c r="P199" s="86"/>
      <c r="Q199" s="86"/>
      <c r="R199" s="86"/>
      <c r="S199" s="86"/>
      <c r="T199" s="87"/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T199" s="19" t="s">
        <v>139</v>
      </c>
      <c r="AU199" s="19" t="s">
        <v>82</v>
      </c>
    </row>
    <row r="200" s="13" customFormat="1">
      <c r="A200" s="13"/>
      <c r="B200" s="221"/>
      <c r="C200" s="222"/>
      <c r="D200" s="216" t="s">
        <v>141</v>
      </c>
      <c r="E200" s="223" t="s">
        <v>19</v>
      </c>
      <c r="F200" s="224" t="s">
        <v>315</v>
      </c>
      <c r="G200" s="222"/>
      <c r="H200" s="225">
        <v>18.300000000000001</v>
      </c>
      <c r="I200" s="226"/>
      <c r="J200" s="222"/>
      <c r="K200" s="222"/>
      <c r="L200" s="227"/>
      <c r="M200" s="228"/>
      <c r="N200" s="229"/>
      <c r="O200" s="229"/>
      <c r="P200" s="229"/>
      <c r="Q200" s="229"/>
      <c r="R200" s="229"/>
      <c r="S200" s="229"/>
      <c r="T200" s="230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31" t="s">
        <v>141</v>
      </c>
      <c r="AU200" s="231" t="s">
        <v>82</v>
      </c>
      <c r="AV200" s="13" t="s">
        <v>82</v>
      </c>
      <c r="AW200" s="13" t="s">
        <v>33</v>
      </c>
      <c r="AX200" s="13" t="s">
        <v>80</v>
      </c>
      <c r="AY200" s="231" t="s">
        <v>126</v>
      </c>
    </row>
    <row r="201" s="2" customFormat="1" ht="16.5" customHeight="1">
      <c r="A201" s="40"/>
      <c r="B201" s="41"/>
      <c r="C201" s="203" t="s">
        <v>316</v>
      </c>
      <c r="D201" s="203" t="s">
        <v>131</v>
      </c>
      <c r="E201" s="204" t="s">
        <v>317</v>
      </c>
      <c r="F201" s="205" t="s">
        <v>318</v>
      </c>
      <c r="G201" s="206" t="s">
        <v>291</v>
      </c>
      <c r="H201" s="207">
        <v>18.300000000000001</v>
      </c>
      <c r="I201" s="208"/>
      <c r="J201" s="209">
        <f>ROUND(I201*H201,2)</f>
        <v>0</v>
      </c>
      <c r="K201" s="205" t="s">
        <v>229</v>
      </c>
      <c r="L201" s="46"/>
      <c r="M201" s="210" t="s">
        <v>19</v>
      </c>
      <c r="N201" s="211" t="s">
        <v>43</v>
      </c>
      <c r="O201" s="86"/>
      <c r="P201" s="212">
        <f>O201*H201</f>
        <v>0</v>
      </c>
      <c r="Q201" s="212">
        <v>0</v>
      </c>
      <c r="R201" s="212">
        <f>Q201*H201</f>
        <v>0</v>
      </c>
      <c r="S201" s="212">
        <v>0</v>
      </c>
      <c r="T201" s="213">
        <f>S201*H201</f>
        <v>0</v>
      </c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R201" s="214" t="s">
        <v>202</v>
      </c>
      <c r="AT201" s="214" t="s">
        <v>131</v>
      </c>
      <c r="AU201" s="214" t="s">
        <v>82</v>
      </c>
      <c r="AY201" s="19" t="s">
        <v>126</v>
      </c>
      <c r="BE201" s="215">
        <f>IF(N201="základní",J201,0)</f>
        <v>0</v>
      </c>
      <c r="BF201" s="215">
        <f>IF(N201="snížená",J201,0)</f>
        <v>0</v>
      </c>
      <c r="BG201" s="215">
        <f>IF(N201="zákl. přenesená",J201,0)</f>
        <v>0</v>
      </c>
      <c r="BH201" s="215">
        <f>IF(N201="sníž. přenesená",J201,0)</f>
        <v>0</v>
      </c>
      <c r="BI201" s="215">
        <f>IF(N201="nulová",J201,0)</f>
        <v>0</v>
      </c>
      <c r="BJ201" s="19" t="s">
        <v>80</v>
      </c>
      <c r="BK201" s="215">
        <f>ROUND(I201*H201,2)</f>
        <v>0</v>
      </c>
      <c r="BL201" s="19" t="s">
        <v>202</v>
      </c>
      <c r="BM201" s="214" t="s">
        <v>319</v>
      </c>
    </row>
    <row r="202" s="2" customFormat="1">
      <c r="A202" s="40"/>
      <c r="B202" s="41"/>
      <c r="C202" s="42"/>
      <c r="D202" s="216" t="s">
        <v>139</v>
      </c>
      <c r="E202" s="42"/>
      <c r="F202" s="217" t="s">
        <v>318</v>
      </c>
      <c r="G202" s="42"/>
      <c r="H202" s="42"/>
      <c r="I202" s="218"/>
      <c r="J202" s="42"/>
      <c r="K202" s="42"/>
      <c r="L202" s="46"/>
      <c r="M202" s="219"/>
      <c r="N202" s="220"/>
      <c r="O202" s="86"/>
      <c r="P202" s="86"/>
      <c r="Q202" s="86"/>
      <c r="R202" s="86"/>
      <c r="S202" s="86"/>
      <c r="T202" s="87"/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T202" s="19" t="s">
        <v>139</v>
      </c>
      <c r="AU202" s="19" t="s">
        <v>82</v>
      </c>
    </row>
    <row r="203" s="2" customFormat="1" ht="16.5" customHeight="1">
      <c r="A203" s="40"/>
      <c r="B203" s="41"/>
      <c r="C203" s="203" t="s">
        <v>214</v>
      </c>
      <c r="D203" s="203" t="s">
        <v>131</v>
      </c>
      <c r="E203" s="204" t="s">
        <v>320</v>
      </c>
      <c r="F203" s="205" t="s">
        <v>321</v>
      </c>
      <c r="G203" s="206" t="s">
        <v>158</v>
      </c>
      <c r="H203" s="207">
        <v>1</v>
      </c>
      <c r="I203" s="208"/>
      <c r="J203" s="209">
        <f>ROUND(I203*H203,2)</f>
        <v>0</v>
      </c>
      <c r="K203" s="205" t="s">
        <v>229</v>
      </c>
      <c r="L203" s="46"/>
      <c r="M203" s="210" t="s">
        <v>19</v>
      </c>
      <c r="N203" s="211" t="s">
        <v>43</v>
      </c>
      <c r="O203" s="86"/>
      <c r="P203" s="212">
        <f>O203*H203</f>
        <v>0</v>
      </c>
      <c r="Q203" s="212">
        <v>0</v>
      </c>
      <c r="R203" s="212">
        <f>Q203*H203</f>
        <v>0</v>
      </c>
      <c r="S203" s="212">
        <v>0</v>
      </c>
      <c r="T203" s="213">
        <f>S203*H203</f>
        <v>0</v>
      </c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R203" s="214" t="s">
        <v>202</v>
      </c>
      <c r="AT203" s="214" t="s">
        <v>131</v>
      </c>
      <c r="AU203" s="214" t="s">
        <v>82</v>
      </c>
      <c r="AY203" s="19" t="s">
        <v>126</v>
      </c>
      <c r="BE203" s="215">
        <f>IF(N203="základní",J203,0)</f>
        <v>0</v>
      </c>
      <c r="BF203" s="215">
        <f>IF(N203="snížená",J203,0)</f>
        <v>0</v>
      </c>
      <c r="BG203" s="215">
        <f>IF(N203="zákl. přenesená",J203,0)</f>
        <v>0</v>
      </c>
      <c r="BH203" s="215">
        <f>IF(N203="sníž. přenesená",J203,0)</f>
        <v>0</v>
      </c>
      <c r="BI203" s="215">
        <f>IF(N203="nulová",J203,0)</f>
        <v>0</v>
      </c>
      <c r="BJ203" s="19" t="s">
        <v>80</v>
      </c>
      <c r="BK203" s="215">
        <f>ROUND(I203*H203,2)</f>
        <v>0</v>
      </c>
      <c r="BL203" s="19" t="s">
        <v>202</v>
      </c>
      <c r="BM203" s="214" t="s">
        <v>322</v>
      </c>
    </row>
    <row r="204" s="2" customFormat="1">
      <c r="A204" s="40"/>
      <c r="B204" s="41"/>
      <c r="C204" s="42"/>
      <c r="D204" s="216" t="s">
        <v>139</v>
      </c>
      <c r="E204" s="42"/>
      <c r="F204" s="217" t="s">
        <v>321</v>
      </c>
      <c r="G204" s="42"/>
      <c r="H204" s="42"/>
      <c r="I204" s="218"/>
      <c r="J204" s="42"/>
      <c r="K204" s="42"/>
      <c r="L204" s="46"/>
      <c r="M204" s="219"/>
      <c r="N204" s="220"/>
      <c r="O204" s="86"/>
      <c r="P204" s="86"/>
      <c r="Q204" s="86"/>
      <c r="R204" s="86"/>
      <c r="S204" s="86"/>
      <c r="T204" s="87"/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T204" s="19" t="s">
        <v>139</v>
      </c>
      <c r="AU204" s="19" t="s">
        <v>82</v>
      </c>
    </row>
    <row r="205" s="12" customFormat="1" ht="22.8" customHeight="1">
      <c r="A205" s="12"/>
      <c r="B205" s="187"/>
      <c r="C205" s="188"/>
      <c r="D205" s="189" t="s">
        <v>71</v>
      </c>
      <c r="E205" s="201" t="s">
        <v>323</v>
      </c>
      <c r="F205" s="201" t="s">
        <v>324</v>
      </c>
      <c r="G205" s="188"/>
      <c r="H205" s="188"/>
      <c r="I205" s="191"/>
      <c r="J205" s="202">
        <f>BK205</f>
        <v>0</v>
      </c>
      <c r="K205" s="188"/>
      <c r="L205" s="193"/>
      <c r="M205" s="194"/>
      <c r="N205" s="195"/>
      <c r="O205" s="195"/>
      <c r="P205" s="196">
        <f>SUM(P206:P210)</f>
        <v>0</v>
      </c>
      <c r="Q205" s="195"/>
      <c r="R205" s="196">
        <f>SUM(R206:R210)</f>
        <v>0.16799160000000002</v>
      </c>
      <c r="S205" s="195"/>
      <c r="T205" s="197">
        <f>SUM(T206:T210)</f>
        <v>0</v>
      </c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R205" s="198" t="s">
        <v>82</v>
      </c>
      <c r="AT205" s="199" t="s">
        <v>71</v>
      </c>
      <c r="AU205" s="199" t="s">
        <v>80</v>
      </c>
      <c r="AY205" s="198" t="s">
        <v>126</v>
      </c>
      <c r="BK205" s="200">
        <f>SUM(BK206:BK210)</f>
        <v>0</v>
      </c>
    </row>
    <row r="206" s="2" customFormat="1">
      <c r="A206" s="40"/>
      <c r="B206" s="41"/>
      <c r="C206" s="203" t="s">
        <v>325</v>
      </c>
      <c r="D206" s="203" t="s">
        <v>131</v>
      </c>
      <c r="E206" s="204" t="s">
        <v>326</v>
      </c>
      <c r="F206" s="205" t="s">
        <v>327</v>
      </c>
      <c r="G206" s="206" t="s">
        <v>134</v>
      </c>
      <c r="H206" s="207">
        <v>9.8000000000000007</v>
      </c>
      <c r="I206" s="208"/>
      <c r="J206" s="209">
        <f>ROUND(I206*H206,2)</f>
        <v>0</v>
      </c>
      <c r="K206" s="205" t="s">
        <v>229</v>
      </c>
      <c r="L206" s="46"/>
      <c r="M206" s="210" t="s">
        <v>19</v>
      </c>
      <c r="N206" s="211" t="s">
        <v>43</v>
      </c>
      <c r="O206" s="86"/>
      <c r="P206" s="212">
        <f>O206*H206</f>
        <v>0</v>
      </c>
      <c r="Q206" s="212">
        <v>0.017142000000000001</v>
      </c>
      <c r="R206" s="212">
        <f>Q206*H206</f>
        <v>0.16799160000000002</v>
      </c>
      <c r="S206" s="212">
        <v>0</v>
      </c>
      <c r="T206" s="213">
        <f>S206*H206</f>
        <v>0</v>
      </c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R206" s="214" t="s">
        <v>202</v>
      </c>
      <c r="AT206" s="214" t="s">
        <v>131</v>
      </c>
      <c r="AU206" s="214" t="s">
        <v>82</v>
      </c>
      <c r="AY206" s="19" t="s">
        <v>126</v>
      </c>
      <c r="BE206" s="215">
        <f>IF(N206="základní",J206,0)</f>
        <v>0</v>
      </c>
      <c r="BF206" s="215">
        <f>IF(N206="snížená",J206,0)</f>
        <v>0</v>
      </c>
      <c r="BG206" s="215">
        <f>IF(N206="zákl. přenesená",J206,0)</f>
        <v>0</v>
      </c>
      <c r="BH206" s="215">
        <f>IF(N206="sníž. přenesená",J206,0)</f>
        <v>0</v>
      </c>
      <c r="BI206" s="215">
        <f>IF(N206="nulová",J206,0)</f>
        <v>0</v>
      </c>
      <c r="BJ206" s="19" t="s">
        <v>80</v>
      </c>
      <c r="BK206" s="215">
        <f>ROUND(I206*H206,2)</f>
        <v>0</v>
      </c>
      <c r="BL206" s="19" t="s">
        <v>202</v>
      </c>
      <c r="BM206" s="214" t="s">
        <v>328</v>
      </c>
    </row>
    <row r="207" s="2" customFormat="1">
      <c r="A207" s="40"/>
      <c r="B207" s="41"/>
      <c r="C207" s="42"/>
      <c r="D207" s="216" t="s">
        <v>139</v>
      </c>
      <c r="E207" s="42"/>
      <c r="F207" s="217" t="s">
        <v>327</v>
      </c>
      <c r="G207" s="42"/>
      <c r="H207" s="42"/>
      <c r="I207" s="218"/>
      <c r="J207" s="42"/>
      <c r="K207" s="42"/>
      <c r="L207" s="46"/>
      <c r="M207" s="219"/>
      <c r="N207" s="220"/>
      <c r="O207" s="86"/>
      <c r="P207" s="86"/>
      <c r="Q207" s="86"/>
      <c r="R207" s="86"/>
      <c r="S207" s="86"/>
      <c r="T207" s="87"/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T207" s="19" t="s">
        <v>139</v>
      </c>
      <c r="AU207" s="19" t="s">
        <v>82</v>
      </c>
    </row>
    <row r="208" s="13" customFormat="1">
      <c r="A208" s="13"/>
      <c r="B208" s="221"/>
      <c r="C208" s="222"/>
      <c r="D208" s="216" t="s">
        <v>141</v>
      </c>
      <c r="E208" s="223" t="s">
        <v>19</v>
      </c>
      <c r="F208" s="224" t="s">
        <v>329</v>
      </c>
      <c r="G208" s="222"/>
      <c r="H208" s="225">
        <v>9.8000000000000007</v>
      </c>
      <c r="I208" s="226"/>
      <c r="J208" s="222"/>
      <c r="K208" s="222"/>
      <c r="L208" s="227"/>
      <c r="M208" s="228"/>
      <c r="N208" s="229"/>
      <c r="O208" s="229"/>
      <c r="P208" s="229"/>
      <c r="Q208" s="229"/>
      <c r="R208" s="229"/>
      <c r="S208" s="229"/>
      <c r="T208" s="230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31" t="s">
        <v>141</v>
      </c>
      <c r="AU208" s="231" t="s">
        <v>82</v>
      </c>
      <c r="AV208" s="13" t="s">
        <v>82</v>
      </c>
      <c r="AW208" s="13" t="s">
        <v>33</v>
      </c>
      <c r="AX208" s="13" t="s">
        <v>80</v>
      </c>
      <c r="AY208" s="231" t="s">
        <v>126</v>
      </c>
    </row>
    <row r="209" s="2" customFormat="1" ht="16.5" customHeight="1">
      <c r="A209" s="40"/>
      <c r="B209" s="41"/>
      <c r="C209" s="203" t="s">
        <v>330</v>
      </c>
      <c r="D209" s="203" t="s">
        <v>131</v>
      </c>
      <c r="E209" s="204" t="s">
        <v>331</v>
      </c>
      <c r="F209" s="205" t="s">
        <v>332</v>
      </c>
      <c r="G209" s="206" t="s">
        <v>171</v>
      </c>
      <c r="H209" s="207">
        <v>0.16800000000000001</v>
      </c>
      <c r="I209" s="208"/>
      <c r="J209" s="209">
        <f>ROUND(I209*H209,2)</f>
        <v>0</v>
      </c>
      <c r="K209" s="205" t="s">
        <v>135</v>
      </c>
      <c r="L209" s="46"/>
      <c r="M209" s="210" t="s">
        <v>19</v>
      </c>
      <c r="N209" s="211" t="s">
        <v>43</v>
      </c>
      <c r="O209" s="86"/>
      <c r="P209" s="212">
        <f>O209*H209</f>
        <v>0</v>
      </c>
      <c r="Q209" s="212">
        <v>0</v>
      </c>
      <c r="R209" s="212">
        <f>Q209*H209</f>
        <v>0</v>
      </c>
      <c r="S209" s="212">
        <v>0</v>
      </c>
      <c r="T209" s="213">
        <f>S209*H209</f>
        <v>0</v>
      </c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R209" s="214" t="s">
        <v>202</v>
      </c>
      <c r="AT209" s="214" t="s">
        <v>131</v>
      </c>
      <c r="AU209" s="214" t="s">
        <v>82</v>
      </c>
      <c r="AY209" s="19" t="s">
        <v>126</v>
      </c>
      <c r="BE209" s="215">
        <f>IF(N209="základní",J209,0)</f>
        <v>0</v>
      </c>
      <c r="BF209" s="215">
        <f>IF(N209="snížená",J209,0)</f>
        <v>0</v>
      </c>
      <c r="BG209" s="215">
        <f>IF(N209="zákl. přenesená",J209,0)</f>
        <v>0</v>
      </c>
      <c r="BH209" s="215">
        <f>IF(N209="sníž. přenesená",J209,0)</f>
        <v>0</v>
      </c>
      <c r="BI209" s="215">
        <f>IF(N209="nulová",J209,0)</f>
        <v>0</v>
      </c>
      <c r="BJ209" s="19" t="s">
        <v>80</v>
      </c>
      <c r="BK209" s="215">
        <f>ROUND(I209*H209,2)</f>
        <v>0</v>
      </c>
      <c r="BL209" s="19" t="s">
        <v>202</v>
      </c>
      <c r="BM209" s="214" t="s">
        <v>333</v>
      </c>
    </row>
    <row r="210" s="2" customFormat="1">
      <c r="A210" s="40"/>
      <c r="B210" s="41"/>
      <c r="C210" s="42"/>
      <c r="D210" s="216" t="s">
        <v>139</v>
      </c>
      <c r="E210" s="42"/>
      <c r="F210" s="217" t="s">
        <v>334</v>
      </c>
      <c r="G210" s="42"/>
      <c r="H210" s="42"/>
      <c r="I210" s="218"/>
      <c r="J210" s="42"/>
      <c r="K210" s="42"/>
      <c r="L210" s="46"/>
      <c r="M210" s="219"/>
      <c r="N210" s="220"/>
      <c r="O210" s="86"/>
      <c r="P210" s="86"/>
      <c r="Q210" s="86"/>
      <c r="R210" s="86"/>
      <c r="S210" s="86"/>
      <c r="T210" s="87"/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T210" s="19" t="s">
        <v>139</v>
      </c>
      <c r="AU210" s="19" t="s">
        <v>82</v>
      </c>
    </row>
    <row r="211" s="12" customFormat="1" ht="22.8" customHeight="1">
      <c r="A211" s="12"/>
      <c r="B211" s="187"/>
      <c r="C211" s="188"/>
      <c r="D211" s="189" t="s">
        <v>71</v>
      </c>
      <c r="E211" s="201" t="s">
        <v>335</v>
      </c>
      <c r="F211" s="201" t="s">
        <v>336</v>
      </c>
      <c r="G211" s="188"/>
      <c r="H211" s="188"/>
      <c r="I211" s="191"/>
      <c r="J211" s="202">
        <f>BK211</f>
        <v>0</v>
      </c>
      <c r="K211" s="188"/>
      <c r="L211" s="193"/>
      <c r="M211" s="194"/>
      <c r="N211" s="195"/>
      <c r="O211" s="195"/>
      <c r="P211" s="196">
        <f>SUM(P212:P227)</f>
        <v>0</v>
      </c>
      <c r="Q211" s="195"/>
      <c r="R211" s="196">
        <f>SUM(R212:R227)</f>
        <v>0.20752000000000001</v>
      </c>
      <c r="S211" s="195"/>
      <c r="T211" s="197">
        <f>SUM(T212:T227)</f>
        <v>0.088480000000000003</v>
      </c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R211" s="198" t="s">
        <v>82</v>
      </c>
      <c r="AT211" s="199" t="s">
        <v>71</v>
      </c>
      <c r="AU211" s="199" t="s">
        <v>80</v>
      </c>
      <c r="AY211" s="198" t="s">
        <v>126</v>
      </c>
      <c r="BK211" s="200">
        <f>SUM(BK212:BK227)</f>
        <v>0</v>
      </c>
    </row>
    <row r="212" s="2" customFormat="1" ht="16.5" customHeight="1">
      <c r="A212" s="40"/>
      <c r="B212" s="41"/>
      <c r="C212" s="203" t="s">
        <v>337</v>
      </c>
      <c r="D212" s="203" t="s">
        <v>131</v>
      </c>
      <c r="E212" s="204" t="s">
        <v>338</v>
      </c>
      <c r="F212" s="205" t="s">
        <v>339</v>
      </c>
      <c r="G212" s="206" t="s">
        <v>291</v>
      </c>
      <c r="H212" s="207">
        <v>28</v>
      </c>
      <c r="I212" s="208"/>
      <c r="J212" s="209">
        <f>ROUND(I212*H212,2)</f>
        <v>0</v>
      </c>
      <c r="K212" s="205" t="s">
        <v>135</v>
      </c>
      <c r="L212" s="46"/>
      <c r="M212" s="210" t="s">
        <v>19</v>
      </c>
      <c r="N212" s="211" t="s">
        <v>43</v>
      </c>
      <c r="O212" s="86"/>
      <c r="P212" s="212">
        <f>O212*H212</f>
        <v>0</v>
      </c>
      <c r="Q212" s="212">
        <v>0</v>
      </c>
      <c r="R212" s="212">
        <f>Q212*H212</f>
        <v>0</v>
      </c>
      <c r="S212" s="212">
        <v>0.00191</v>
      </c>
      <c r="T212" s="213">
        <f>S212*H212</f>
        <v>0.05348</v>
      </c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R212" s="214" t="s">
        <v>202</v>
      </c>
      <c r="AT212" s="214" t="s">
        <v>131</v>
      </c>
      <c r="AU212" s="214" t="s">
        <v>82</v>
      </c>
      <c r="AY212" s="19" t="s">
        <v>126</v>
      </c>
      <c r="BE212" s="215">
        <f>IF(N212="základní",J212,0)</f>
        <v>0</v>
      </c>
      <c r="BF212" s="215">
        <f>IF(N212="snížená",J212,0)</f>
        <v>0</v>
      </c>
      <c r="BG212" s="215">
        <f>IF(N212="zákl. přenesená",J212,0)</f>
        <v>0</v>
      </c>
      <c r="BH212" s="215">
        <f>IF(N212="sníž. přenesená",J212,0)</f>
        <v>0</v>
      </c>
      <c r="BI212" s="215">
        <f>IF(N212="nulová",J212,0)</f>
        <v>0</v>
      </c>
      <c r="BJ212" s="19" t="s">
        <v>80</v>
      </c>
      <c r="BK212" s="215">
        <f>ROUND(I212*H212,2)</f>
        <v>0</v>
      </c>
      <c r="BL212" s="19" t="s">
        <v>202</v>
      </c>
      <c r="BM212" s="214" t="s">
        <v>340</v>
      </c>
    </row>
    <row r="213" s="2" customFormat="1">
      <c r="A213" s="40"/>
      <c r="B213" s="41"/>
      <c r="C213" s="42"/>
      <c r="D213" s="216" t="s">
        <v>139</v>
      </c>
      <c r="E213" s="42"/>
      <c r="F213" s="217" t="s">
        <v>341</v>
      </c>
      <c r="G213" s="42"/>
      <c r="H213" s="42"/>
      <c r="I213" s="218"/>
      <c r="J213" s="42"/>
      <c r="K213" s="42"/>
      <c r="L213" s="46"/>
      <c r="M213" s="219"/>
      <c r="N213" s="220"/>
      <c r="O213" s="86"/>
      <c r="P213" s="86"/>
      <c r="Q213" s="86"/>
      <c r="R213" s="86"/>
      <c r="S213" s="86"/>
      <c r="T213" s="87"/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T213" s="19" t="s">
        <v>139</v>
      </c>
      <c r="AU213" s="19" t="s">
        <v>82</v>
      </c>
    </row>
    <row r="214" s="2" customFormat="1" ht="16.5" customHeight="1">
      <c r="A214" s="40"/>
      <c r="B214" s="41"/>
      <c r="C214" s="203" t="s">
        <v>342</v>
      </c>
      <c r="D214" s="203" t="s">
        <v>131</v>
      </c>
      <c r="E214" s="204" t="s">
        <v>343</v>
      </c>
      <c r="F214" s="205" t="s">
        <v>344</v>
      </c>
      <c r="G214" s="206" t="s">
        <v>291</v>
      </c>
      <c r="H214" s="207">
        <v>20</v>
      </c>
      <c r="I214" s="208"/>
      <c r="J214" s="209">
        <f>ROUND(I214*H214,2)</f>
        <v>0</v>
      </c>
      <c r="K214" s="205" t="s">
        <v>135</v>
      </c>
      <c r="L214" s="46"/>
      <c r="M214" s="210" t="s">
        <v>19</v>
      </c>
      <c r="N214" s="211" t="s">
        <v>43</v>
      </c>
      <c r="O214" s="86"/>
      <c r="P214" s="212">
        <f>O214*H214</f>
        <v>0</v>
      </c>
      <c r="Q214" s="212">
        <v>0</v>
      </c>
      <c r="R214" s="212">
        <f>Q214*H214</f>
        <v>0</v>
      </c>
      <c r="S214" s="212">
        <v>0.00175</v>
      </c>
      <c r="T214" s="213">
        <f>S214*H214</f>
        <v>0.035000000000000003</v>
      </c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R214" s="214" t="s">
        <v>202</v>
      </c>
      <c r="AT214" s="214" t="s">
        <v>131</v>
      </c>
      <c r="AU214" s="214" t="s">
        <v>82</v>
      </c>
      <c r="AY214" s="19" t="s">
        <v>126</v>
      </c>
      <c r="BE214" s="215">
        <f>IF(N214="základní",J214,0)</f>
        <v>0</v>
      </c>
      <c r="BF214" s="215">
        <f>IF(N214="snížená",J214,0)</f>
        <v>0</v>
      </c>
      <c r="BG214" s="215">
        <f>IF(N214="zákl. přenesená",J214,0)</f>
        <v>0</v>
      </c>
      <c r="BH214" s="215">
        <f>IF(N214="sníž. přenesená",J214,0)</f>
        <v>0</v>
      </c>
      <c r="BI214" s="215">
        <f>IF(N214="nulová",J214,0)</f>
        <v>0</v>
      </c>
      <c r="BJ214" s="19" t="s">
        <v>80</v>
      </c>
      <c r="BK214" s="215">
        <f>ROUND(I214*H214,2)</f>
        <v>0</v>
      </c>
      <c r="BL214" s="19" t="s">
        <v>202</v>
      </c>
      <c r="BM214" s="214" t="s">
        <v>345</v>
      </c>
    </row>
    <row r="215" s="2" customFormat="1">
      <c r="A215" s="40"/>
      <c r="B215" s="41"/>
      <c r="C215" s="42"/>
      <c r="D215" s="216" t="s">
        <v>139</v>
      </c>
      <c r="E215" s="42"/>
      <c r="F215" s="217" t="s">
        <v>346</v>
      </c>
      <c r="G215" s="42"/>
      <c r="H215" s="42"/>
      <c r="I215" s="218"/>
      <c r="J215" s="42"/>
      <c r="K215" s="42"/>
      <c r="L215" s="46"/>
      <c r="M215" s="219"/>
      <c r="N215" s="220"/>
      <c r="O215" s="86"/>
      <c r="P215" s="86"/>
      <c r="Q215" s="86"/>
      <c r="R215" s="86"/>
      <c r="S215" s="86"/>
      <c r="T215" s="87"/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T215" s="19" t="s">
        <v>139</v>
      </c>
      <c r="AU215" s="19" t="s">
        <v>82</v>
      </c>
    </row>
    <row r="216" s="2" customFormat="1" ht="21.75" customHeight="1">
      <c r="A216" s="40"/>
      <c r="B216" s="41"/>
      <c r="C216" s="203" t="s">
        <v>347</v>
      </c>
      <c r="D216" s="203" t="s">
        <v>131</v>
      </c>
      <c r="E216" s="204" t="s">
        <v>348</v>
      </c>
      <c r="F216" s="205" t="s">
        <v>349</v>
      </c>
      <c r="G216" s="206" t="s">
        <v>291</v>
      </c>
      <c r="H216" s="207">
        <v>28</v>
      </c>
      <c r="I216" s="208"/>
      <c r="J216" s="209">
        <f>ROUND(I216*H216,2)</f>
        <v>0</v>
      </c>
      <c r="K216" s="205" t="s">
        <v>229</v>
      </c>
      <c r="L216" s="46"/>
      <c r="M216" s="210" t="s">
        <v>19</v>
      </c>
      <c r="N216" s="211" t="s">
        <v>43</v>
      </c>
      <c r="O216" s="86"/>
      <c r="P216" s="212">
        <f>O216*H216</f>
        <v>0</v>
      </c>
      <c r="Q216" s="212">
        <v>0.0058399999999999997</v>
      </c>
      <c r="R216" s="212">
        <f>Q216*H216</f>
        <v>0.16352</v>
      </c>
      <c r="S216" s="212">
        <v>0</v>
      </c>
      <c r="T216" s="213">
        <f>S216*H216</f>
        <v>0</v>
      </c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R216" s="214" t="s">
        <v>202</v>
      </c>
      <c r="AT216" s="214" t="s">
        <v>131</v>
      </c>
      <c r="AU216" s="214" t="s">
        <v>82</v>
      </c>
      <c r="AY216" s="19" t="s">
        <v>126</v>
      </c>
      <c r="BE216" s="215">
        <f>IF(N216="základní",J216,0)</f>
        <v>0</v>
      </c>
      <c r="BF216" s="215">
        <f>IF(N216="snížená",J216,0)</f>
        <v>0</v>
      </c>
      <c r="BG216" s="215">
        <f>IF(N216="zákl. přenesená",J216,0)</f>
        <v>0</v>
      </c>
      <c r="BH216" s="215">
        <f>IF(N216="sníž. přenesená",J216,0)</f>
        <v>0</v>
      </c>
      <c r="BI216" s="215">
        <f>IF(N216="nulová",J216,0)</f>
        <v>0</v>
      </c>
      <c r="BJ216" s="19" t="s">
        <v>80</v>
      </c>
      <c r="BK216" s="215">
        <f>ROUND(I216*H216,2)</f>
        <v>0</v>
      </c>
      <c r="BL216" s="19" t="s">
        <v>202</v>
      </c>
      <c r="BM216" s="214" t="s">
        <v>350</v>
      </c>
    </row>
    <row r="217" s="2" customFormat="1">
      <c r="A217" s="40"/>
      <c r="B217" s="41"/>
      <c r="C217" s="42"/>
      <c r="D217" s="216" t="s">
        <v>139</v>
      </c>
      <c r="E217" s="42"/>
      <c r="F217" s="217" t="s">
        <v>351</v>
      </c>
      <c r="G217" s="42"/>
      <c r="H217" s="42"/>
      <c r="I217" s="218"/>
      <c r="J217" s="42"/>
      <c r="K217" s="42"/>
      <c r="L217" s="46"/>
      <c r="M217" s="219"/>
      <c r="N217" s="220"/>
      <c r="O217" s="86"/>
      <c r="P217" s="86"/>
      <c r="Q217" s="86"/>
      <c r="R217" s="86"/>
      <c r="S217" s="86"/>
      <c r="T217" s="87"/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T217" s="19" t="s">
        <v>139</v>
      </c>
      <c r="AU217" s="19" t="s">
        <v>82</v>
      </c>
    </row>
    <row r="218" s="16" customFormat="1">
      <c r="A218" s="16"/>
      <c r="B218" s="264"/>
      <c r="C218" s="265"/>
      <c r="D218" s="216" t="s">
        <v>141</v>
      </c>
      <c r="E218" s="266" t="s">
        <v>19</v>
      </c>
      <c r="F218" s="267" t="s">
        <v>352</v>
      </c>
      <c r="G218" s="265"/>
      <c r="H218" s="266" t="s">
        <v>19</v>
      </c>
      <c r="I218" s="268"/>
      <c r="J218" s="265"/>
      <c r="K218" s="265"/>
      <c r="L218" s="269"/>
      <c r="M218" s="270"/>
      <c r="N218" s="271"/>
      <c r="O218" s="271"/>
      <c r="P218" s="271"/>
      <c r="Q218" s="271"/>
      <c r="R218" s="271"/>
      <c r="S218" s="271"/>
      <c r="T218" s="272"/>
      <c r="U218" s="16"/>
      <c r="V218" s="16"/>
      <c r="W218" s="16"/>
      <c r="X218" s="16"/>
      <c r="Y218" s="16"/>
      <c r="Z218" s="16"/>
      <c r="AA218" s="16"/>
      <c r="AB218" s="16"/>
      <c r="AC218" s="16"/>
      <c r="AD218" s="16"/>
      <c r="AE218" s="16"/>
      <c r="AT218" s="273" t="s">
        <v>141</v>
      </c>
      <c r="AU218" s="273" t="s">
        <v>82</v>
      </c>
      <c r="AV218" s="16" t="s">
        <v>80</v>
      </c>
      <c r="AW218" s="16" t="s">
        <v>33</v>
      </c>
      <c r="AX218" s="16" t="s">
        <v>72</v>
      </c>
      <c r="AY218" s="273" t="s">
        <v>126</v>
      </c>
    </row>
    <row r="219" s="13" customFormat="1">
      <c r="A219" s="13"/>
      <c r="B219" s="221"/>
      <c r="C219" s="222"/>
      <c r="D219" s="216" t="s">
        <v>141</v>
      </c>
      <c r="E219" s="223" t="s">
        <v>19</v>
      </c>
      <c r="F219" s="224" t="s">
        <v>299</v>
      </c>
      <c r="G219" s="222"/>
      <c r="H219" s="225">
        <v>28</v>
      </c>
      <c r="I219" s="226"/>
      <c r="J219" s="222"/>
      <c r="K219" s="222"/>
      <c r="L219" s="227"/>
      <c r="M219" s="228"/>
      <c r="N219" s="229"/>
      <c r="O219" s="229"/>
      <c r="P219" s="229"/>
      <c r="Q219" s="229"/>
      <c r="R219" s="229"/>
      <c r="S219" s="229"/>
      <c r="T219" s="230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31" t="s">
        <v>141</v>
      </c>
      <c r="AU219" s="231" t="s">
        <v>82</v>
      </c>
      <c r="AV219" s="13" t="s">
        <v>82</v>
      </c>
      <c r="AW219" s="13" t="s">
        <v>33</v>
      </c>
      <c r="AX219" s="13" t="s">
        <v>72</v>
      </c>
      <c r="AY219" s="231" t="s">
        <v>126</v>
      </c>
    </row>
    <row r="220" s="14" customFormat="1">
      <c r="A220" s="14"/>
      <c r="B220" s="242"/>
      <c r="C220" s="243"/>
      <c r="D220" s="216" t="s">
        <v>141</v>
      </c>
      <c r="E220" s="244" t="s">
        <v>19</v>
      </c>
      <c r="F220" s="245" t="s">
        <v>217</v>
      </c>
      <c r="G220" s="243"/>
      <c r="H220" s="246">
        <v>28</v>
      </c>
      <c r="I220" s="247"/>
      <c r="J220" s="243"/>
      <c r="K220" s="243"/>
      <c r="L220" s="248"/>
      <c r="M220" s="249"/>
      <c r="N220" s="250"/>
      <c r="O220" s="250"/>
      <c r="P220" s="250"/>
      <c r="Q220" s="250"/>
      <c r="R220" s="250"/>
      <c r="S220" s="250"/>
      <c r="T220" s="251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52" t="s">
        <v>141</v>
      </c>
      <c r="AU220" s="252" t="s">
        <v>82</v>
      </c>
      <c r="AV220" s="14" t="s">
        <v>136</v>
      </c>
      <c r="AW220" s="14" t="s">
        <v>33</v>
      </c>
      <c r="AX220" s="14" t="s">
        <v>80</v>
      </c>
      <c r="AY220" s="252" t="s">
        <v>126</v>
      </c>
    </row>
    <row r="221" s="2" customFormat="1" ht="21.75" customHeight="1">
      <c r="A221" s="40"/>
      <c r="B221" s="41"/>
      <c r="C221" s="203" t="s">
        <v>353</v>
      </c>
      <c r="D221" s="203" t="s">
        <v>131</v>
      </c>
      <c r="E221" s="204" t="s">
        <v>354</v>
      </c>
      <c r="F221" s="205" t="s">
        <v>355</v>
      </c>
      <c r="G221" s="206" t="s">
        <v>291</v>
      </c>
      <c r="H221" s="207">
        <v>20</v>
      </c>
      <c r="I221" s="208"/>
      <c r="J221" s="209">
        <f>ROUND(I221*H221,2)</f>
        <v>0</v>
      </c>
      <c r="K221" s="205" t="s">
        <v>135</v>
      </c>
      <c r="L221" s="46"/>
      <c r="M221" s="210" t="s">
        <v>19</v>
      </c>
      <c r="N221" s="211" t="s">
        <v>43</v>
      </c>
      <c r="O221" s="86"/>
      <c r="P221" s="212">
        <f>O221*H221</f>
        <v>0</v>
      </c>
      <c r="Q221" s="212">
        <v>0.0022000000000000001</v>
      </c>
      <c r="R221" s="212">
        <f>Q221*H221</f>
        <v>0.044000000000000004</v>
      </c>
      <c r="S221" s="212">
        <v>0</v>
      </c>
      <c r="T221" s="213">
        <f>S221*H221</f>
        <v>0</v>
      </c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R221" s="214" t="s">
        <v>202</v>
      </c>
      <c r="AT221" s="214" t="s">
        <v>131</v>
      </c>
      <c r="AU221" s="214" t="s">
        <v>82</v>
      </c>
      <c r="AY221" s="19" t="s">
        <v>126</v>
      </c>
      <c r="BE221" s="215">
        <f>IF(N221="základní",J221,0)</f>
        <v>0</v>
      </c>
      <c r="BF221" s="215">
        <f>IF(N221="snížená",J221,0)</f>
        <v>0</v>
      </c>
      <c r="BG221" s="215">
        <f>IF(N221="zákl. přenesená",J221,0)</f>
        <v>0</v>
      </c>
      <c r="BH221" s="215">
        <f>IF(N221="sníž. přenesená",J221,0)</f>
        <v>0</v>
      </c>
      <c r="BI221" s="215">
        <f>IF(N221="nulová",J221,0)</f>
        <v>0</v>
      </c>
      <c r="BJ221" s="19" t="s">
        <v>80</v>
      </c>
      <c r="BK221" s="215">
        <f>ROUND(I221*H221,2)</f>
        <v>0</v>
      </c>
      <c r="BL221" s="19" t="s">
        <v>202</v>
      </c>
      <c r="BM221" s="214" t="s">
        <v>356</v>
      </c>
    </row>
    <row r="222" s="2" customFormat="1">
      <c r="A222" s="40"/>
      <c r="B222" s="41"/>
      <c r="C222" s="42"/>
      <c r="D222" s="216" t="s">
        <v>139</v>
      </c>
      <c r="E222" s="42"/>
      <c r="F222" s="217" t="s">
        <v>357</v>
      </c>
      <c r="G222" s="42"/>
      <c r="H222" s="42"/>
      <c r="I222" s="218"/>
      <c r="J222" s="42"/>
      <c r="K222" s="42"/>
      <c r="L222" s="46"/>
      <c r="M222" s="219"/>
      <c r="N222" s="220"/>
      <c r="O222" s="86"/>
      <c r="P222" s="86"/>
      <c r="Q222" s="86"/>
      <c r="R222" s="86"/>
      <c r="S222" s="86"/>
      <c r="T222" s="87"/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T222" s="19" t="s">
        <v>139</v>
      </c>
      <c r="AU222" s="19" t="s">
        <v>82</v>
      </c>
    </row>
    <row r="223" s="16" customFormat="1">
      <c r="A223" s="16"/>
      <c r="B223" s="264"/>
      <c r="C223" s="265"/>
      <c r="D223" s="216" t="s">
        <v>141</v>
      </c>
      <c r="E223" s="266" t="s">
        <v>19</v>
      </c>
      <c r="F223" s="267" t="s">
        <v>358</v>
      </c>
      <c r="G223" s="265"/>
      <c r="H223" s="266" t="s">
        <v>19</v>
      </c>
      <c r="I223" s="268"/>
      <c r="J223" s="265"/>
      <c r="K223" s="265"/>
      <c r="L223" s="269"/>
      <c r="M223" s="270"/>
      <c r="N223" s="271"/>
      <c r="O223" s="271"/>
      <c r="P223" s="271"/>
      <c r="Q223" s="271"/>
      <c r="R223" s="271"/>
      <c r="S223" s="271"/>
      <c r="T223" s="272"/>
      <c r="U223" s="16"/>
      <c r="V223" s="16"/>
      <c r="W223" s="16"/>
      <c r="X223" s="16"/>
      <c r="Y223" s="16"/>
      <c r="Z223" s="16"/>
      <c r="AA223" s="16"/>
      <c r="AB223" s="16"/>
      <c r="AC223" s="16"/>
      <c r="AD223" s="16"/>
      <c r="AE223" s="16"/>
      <c r="AT223" s="273" t="s">
        <v>141</v>
      </c>
      <c r="AU223" s="273" t="s">
        <v>82</v>
      </c>
      <c r="AV223" s="16" t="s">
        <v>80</v>
      </c>
      <c r="AW223" s="16" t="s">
        <v>33</v>
      </c>
      <c r="AX223" s="16" t="s">
        <v>72</v>
      </c>
      <c r="AY223" s="273" t="s">
        <v>126</v>
      </c>
    </row>
    <row r="224" s="13" customFormat="1">
      <c r="A224" s="13"/>
      <c r="B224" s="221"/>
      <c r="C224" s="222"/>
      <c r="D224" s="216" t="s">
        <v>141</v>
      </c>
      <c r="E224" s="223" t="s">
        <v>19</v>
      </c>
      <c r="F224" s="224" t="s">
        <v>252</v>
      </c>
      <c r="G224" s="222"/>
      <c r="H224" s="225">
        <v>20</v>
      </c>
      <c r="I224" s="226"/>
      <c r="J224" s="222"/>
      <c r="K224" s="222"/>
      <c r="L224" s="227"/>
      <c r="M224" s="228"/>
      <c r="N224" s="229"/>
      <c r="O224" s="229"/>
      <c r="P224" s="229"/>
      <c r="Q224" s="229"/>
      <c r="R224" s="229"/>
      <c r="S224" s="229"/>
      <c r="T224" s="230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31" t="s">
        <v>141</v>
      </c>
      <c r="AU224" s="231" t="s">
        <v>82</v>
      </c>
      <c r="AV224" s="13" t="s">
        <v>82</v>
      </c>
      <c r="AW224" s="13" t="s">
        <v>33</v>
      </c>
      <c r="AX224" s="13" t="s">
        <v>72</v>
      </c>
      <c r="AY224" s="231" t="s">
        <v>126</v>
      </c>
    </row>
    <row r="225" s="14" customFormat="1">
      <c r="A225" s="14"/>
      <c r="B225" s="242"/>
      <c r="C225" s="243"/>
      <c r="D225" s="216" t="s">
        <v>141</v>
      </c>
      <c r="E225" s="244" t="s">
        <v>19</v>
      </c>
      <c r="F225" s="245" t="s">
        <v>217</v>
      </c>
      <c r="G225" s="243"/>
      <c r="H225" s="246">
        <v>20</v>
      </c>
      <c r="I225" s="247"/>
      <c r="J225" s="243"/>
      <c r="K225" s="243"/>
      <c r="L225" s="248"/>
      <c r="M225" s="249"/>
      <c r="N225" s="250"/>
      <c r="O225" s="250"/>
      <c r="P225" s="250"/>
      <c r="Q225" s="250"/>
      <c r="R225" s="250"/>
      <c r="S225" s="250"/>
      <c r="T225" s="251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52" t="s">
        <v>141</v>
      </c>
      <c r="AU225" s="252" t="s">
        <v>82</v>
      </c>
      <c r="AV225" s="14" t="s">
        <v>136</v>
      </c>
      <c r="AW225" s="14" t="s">
        <v>33</v>
      </c>
      <c r="AX225" s="14" t="s">
        <v>80</v>
      </c>
      <c r="AY225" s="252" t="s">
        <v>126</v>
      </c>
    </row>
    <row r="226" s="2" customFormat="1" ht="16.5" customHeight="1">
      <c r="A226" s="40"/>
      <c r="B226" s="41"/>
      <c r="C226" s="203" t="s">
        <v>359</v>
      </c>
      <c r="D226" s="203" t="s">
        <v>131</v>
      </c>
      <c r="E226" s="204" t="s">
        <v>360</v>
      </c>
      <c r="F226" s="205" t="s">
        <v>361</v>
      </c>
      <c r="G226" s="206" t="s">
        <v>171</v>
      </c>
      <c r="H226" s="207">
        <v>0.20799999999999999</v>
      </c>
      <c r="I226" s="208"/>
      <c r="J226" s="209">
        <f>ROUND(I226*H226,2)</f>
        <v>0</v>
      </c>
      <c r="K226" s="205" t="s">
        <v>135</v>
      </c>
      <c r="L226" s="46"/>
      <c r="M226" s="210" t="s">
        <v>19</v>
      </c>
      <c r="N226" s="211" t="s">
        <v>43</v>
      </c>
      <c r="O226" s="86"/>
      <c r="P226" s="212">
        <f>O226*H226</f>
        <v>0</v>
      </c>
      <c r="Q226" s="212">
        <v>0</v>
      </c>
      <c r="R226" s="212">
        <f>Q226*H226</f>
        <v>0</v>
      </c>
      <c r="S226" s="212">
        <v>0</v>
      </c>
      <c r="T226" s="213">
        <f>S226*H226</f>
        <v>0</v>
      </c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R226" s="214" t="s">
        <v>202</v>
      </c>
      <c r="AT226" s="214" t="s">
        <v>131</v>
      </c>
      <c r="AU226" s="214" t="s">
        <v>82</v>
      </c>
      <c r="AY226" s="19" t="s">
        <v>126</v>
      </c>
      <c r="BE226" s="215">
        <f>IF(N226="základní",J226,0)</f>
        <v>0</v>
      </c>
      <c r="BF226" s="215">
        <f>IF(N226="snížená",J226,0)</f>
        <v>0</v>
      </c>
      <c r="BG226" s="215">
        <f>IF(N226="zákl. přenesená",J226,0)</f>
        <v>0</v>
      </c>
      <c r="BH226" s="215">
        <f>IF(N226="sníž. přenesená",J226,0)</f>
        <v>0</v>
      </c>
      <c r="BI226" s="215">
        <f>IF(N226="nulová",J226,0)</f>
        <v>0</v>
      </c>
      <c r="BJ226" s="19" t="s">
        <v>80</v>
      </c>
      <c r="BK226" s="215">
        <f>ROUND(I226*H226,2)</f>
        <v>0</v>
      </c>
      <c r="BL226" s="19" t="s">
        <v>202</v>
      </c>
      <c r="BM226" s="214" t="s">
        <v>362</v>
      </c>
    </row>
    <row r="227" s="2" customFormat="1">
      <c r="A227" s="40"/>
      <c r="B227" s="41"/>
      <c r="C227" s="42"/>
      <c r="D227" s="216" t="s">
        <v>139</v>
      </c>
      <c r="E227" s="42"/>
      <c r="F227" s="217" t="s">
        <v>363</v>
      </c>
      <c r="G227" s="42"/>
      <c r="H227" s="42"/>
      <c r="I227" s="218"/>
      <c r="J227" s="42"/>
      <c r="K227" s="42"/>
      <c r="L227" s="46"/>
      <c r="M227" s="219"/>
      <c r="N227" s="220"/>
      <c r="O227" s="86"/>
      <c r="P227" s="86"/>
      <c r="Q227" s="86"/>
      <c r="R227" s="86"/>
      <c r="S227" s="86"/>
      <c r="T227" s="87"/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T227" s="19" t="s">
        <v>139</v>
      </c>
      <c r="AU227" s="19" t="s">
        <v>82</v>
      </c>
    </row>
    <row r="228" s="12" customFormat="1" ht="22.8" customHeight="1">
      <c r="A228" s="12"/>
      <c r="B228" s="187"/>
      <c r="C228" s="188"/>
      <c r="D228" s="189" t="s">
        <v>71</v>
      </c>
      <c r="E228" s="201" t="s">
        <v>364</v>
      </c>
      <c r="F228" s="201" t="s">
        <v>365</v>
      </c>
      <c r="G228" s="188"/>
      <c r="H228" s="188"/>
      <c r="I228" s="191"/>
      <c r="J228" s="202">
        <f>BK228</f>
        <v>0</v>
      </c>
      <c r="K228" s="188"/>
      <c r="L228" s="193"/>
      <c r="M228" s="194"/>
      <c r="N228" s="195"/>
      <c r="O228" s="195"/>
      <c r="P228" s="196">
        <f>SUM(P229:P238)</f>
        <v>0</v>
      </c>
      <c r="Q228" s="195"/>
      <c r="R228" s="196">
        <f>SUM(R229:R238)</f>
        <v>0</v>
      </c>
      <c r="S228" s="195"/>
      <c r="T228" s="197">
        <f>SUM(T229:T238)</f>
        <v>0</v>
      </c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R228" s="198" t="s">
        <v>82</v>
      </c>
      <c r="AT228" s="199" t="s">
        <v>71</v>
      </c>
      <c r="AU228" s="199" t="s">
        <v>80</v>
      </c>
      <c r="AY228" s="198" t="s">
        <v>126</v>
      </c>
      <c r="BK228" s="200">
        <f>SUM(BK229:BK238)</f>
        <v>0</v>
      </c>
    </row>
    <row r="229" s="2" customFormat="1" ht="16.5" customHeight="1">
      <c r="A229" s="40"/>
      <c r="B229" s="41"/>
      <c r="C229" s="203" t="s">
        <v>366</v>
      </c>
      <c r="D229" s="203" t="s">
        <v>131</v>
      </c>
      <c r="E229" s="204" t="s">
        <v>367</v>
      </c>
      <c r="F229" s="205" t="s">
        <v>368</v>
      </c>
      <c r="G229" s="206" t="s">
        <v>291</v>
      </c>
      <c r="H229" s="207">
        <v>3.2999999999999998</v>
      </c>
      <c r="I229" s="208"/>
      <c r="J229" s="209">
        <f>ROUND(I229*H229,2)</f>
        <v>0</v>
      </c>
      <c r="K229" s="205" t="s">
        <v>135</v>
      </c>
      <c r="L229" s="46"/>
      <c r="M229" s="210" t="s">
        <v>19</v>
      </c>
      <c r="N229" s="211" t="s">
        <v>43</v>
      </c>
      <c r="O229" s="86"/>
      <c r="P229" s="212">
        <f>O229*H229</f>
        <v>0</v>
      </c>
      <c r="Q229" s="212">
        <v>0</v>
      </c>
      <c r="R229" s="212">
        <f>Q229*H229</f>
        <v>0</v>
      </c>
      <c r="S229" s="212">
        <v>0</v>
      </c>
      <c r="T229" s="213">
        <f>S229*H229</f>
        <v>0</v>
      </c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R229" s="214" t="s">
        <v>202</v>
      </c>
      <c r="AT229" s="214" t="s">
        <v>131</v>
      </c>
      <c r="AU229" s="214" t="s">
        <v>82</v>
      </c>
      <c r="AY229" s="19" t="s">
        <v>126</v>
      </c>
      <c r="BE229" s="215">
        <f>IF(N229="základní",J229,0)</f>
        <v>0</v>
      </c>
      <c r="BF229" s="215">
        <f>IF(N229="snížená",J229,0)</f>
        <v>0</v>
      </c>
      <c r="BG229" s="215">
        <f>IF(N229="zákl. přenesená",J229,0)</f>
        <v>0</v>
      </c>
      <c r="BH229" s="215">
        <f>IF(N229="sníž. přenesená",J229,0)</f>
        <v>0</v>
      </c>
      <c r="BI229" s="215">
        <f>IF(N229="nulová",J229,0)</f>
        <v>0</v>
      </c>
      <c r="BJ229" s="19" t="s">
        <v>80</v>
      </c>
      <c r="BK229" s="215">
        <f>ROUND(I229*H229,2)</f>
        <v>0</v>
      </c>
      <c r="BL229" s="19" t="s">
        <v>202</v>
      </c>
      <c r="BM229" s="214" t="s">
        <v>369</v>
      </c>
    </row>
    <row r="230" s="2" customFormat="1">
      <c r="A230" s="40"/>
      <c r="B230" s="41"/>
      <c r="C230" s="42"/>
      <c r="D230" s="216" t="s">
        <v>139</v>
      </c>
      <c r="E230" s="42"/>
      <c r="F230" s="217" t="s">
        <v>368</v>
      </c>
      <c r="G230" s="42"/>
      <c r="H230" s="42"/>
      <c r="I230" s="218"/>
      <c r="J230" s="42"/>
      <c r="K230" s="42"/>
      <c r="L230" s="46"/>
      <c r="M230" s="219"/>
      <c r="N230" s="220"/>
      <c r="O230" s="86"/>
      <c r="P230" s="86"/>
      <c r="Q230" s="86"/>
      <c r="R230" s="86"/>
      <c r="S230" s="86"/>
      <c r="T230" s="87"/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T230" s="19" t="s">
        <v>139</v>
      </c>
      <c r="AU230" s="19" t="s">
        <v>82</v>
      </c>
    </row>
    <row r="231" s="13" customFormat="1">
      <c r="A231" s="13"/>
      <c r="B231" s="221"/>
      <c r="C231" s="222"/>
      <c r="D231" s="216" t="s">
        <v>141</v>
      </c>
      <c r="E231" s="223" t="s">
        <v>19</v>
      </c>
      <c r="F231" s="224" t="s">
        <v>370</v>
      </c>
      <c r="G231" s="222"/>
      <c r="H231" s="225">
        <v>3.2999999999999998</v>
      </c>
      <c r="I231" s="226"/>
      <c r="J231" s="222"/>
      <c r="K231" s="222"/>
      <c r="L231" s="227"/>
      <c r="M231" s="228"/>
      <c r="N231" s="229"/>
      <c r="O231" s="229"/>
      <c r="P231" s="229"/>
      <c r="Q231" s="229"/>
      <c r="R231" s="229"/>
      <c r="S231" s="229"/>
      <c r="T231" s="230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31" t="s">
        <v>141</v>
      </c>
      <c r="AU231" s="231" t="s">
        <v>82</v>
      </c>
      <c r="AV231" s="13" t="s">
        <v>82</v>
      </c>
      <c r="AW231" s="13" t="s">
        <v>33</v>
      </c>
      <c r="AX231" s="13" t="s">
        <v>80</v>
      </c>
      <c r="AY231" s="231" t="s">
        <v>126</v>
      </c>
    </row>
    <row r="232" s="2" customFormat="1" ht="16.5" customHeight="1">
      <c r="A232" s="40"/>
      <c r="B232" s="41"/>
      <c r="C232" s="203" t="s">
        <v>371</v>
      </c>
      <c r="D232" s="203" t="s">
        <v>131</v>
      </c>
      <c r="E232" s="204" t="s">
        <v>372</v>
      </c>
      <c r="F232" s="205" t="s">
        <v>373</v>
      </c>
      <c r="G232" s="206" t="s">
        <v>291</v>
      </c>
      <c r="H232" s="207">
        <v>1.1000000000000001</v>
      </c>
      <c r="I232" s="208"/>
      <c r="J232" s="209">
        <f>ROUND(I232*H232,2)</f>
        <v>0</v>
      </c>
      <c r="K232" s="205" t="s">
        <v>135</v>
      </c>
      <c r="L232" s="46"/>
      <c r="M232" s="210" t="s">
        <v>19</v>
      </c>
      <c r="N232" s="211" t="s">
        <v>43</v>
      </c>
      <c r="O232" s="86"/>
      <c r="P232" s="212">
        <f>O232*H232</f>
        <v>0</v>
      </c>
      <c r="Q232" s="212">
        <v>0</v>
      </c>
      <c r="R232" s="212">
        <f>Q232*H232</f>
        <v>0</v>
      </c>
      <c r="S232" s="212">
        <v>0</v>
      </c>
      <c r="T232" s="213">
        <f>S232*H232</f>
        <v>0</v>
      </c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R232" s="214" t="s">
        <v>202</v>
      </c>
      <c r="AT232" s="214" t="s">
        <v>131</v>
      </c>
      <c r="AU232" s="214" t="s">
        <v>82</v>
      </c>
      <c r="AY232" s="19" t="s">
        <v>126</v>
      </c>
      <c r="BE232" s="215">
        <f>IF(N232="základní",J232,0)</f>
        <v>0</v>
      </c>
      <c r="BF232" s="215">
        <f>IF(N232="snížená",J232,0)</f>
        <v>0</v>
      </c>
      <c r="BG232" s="215">
        <f>IF(N232="zákl. přenesená",J232,0)</f>
        <v>0</v>
      </c>
      <c r="BH232" s="215">
        <f>IF(N232="sníž. přenesená",J232,0)</f>
        <v>0</v>
      </c>
      <c r="BI232" s="215">
        <f>IF(N232="nulová",J232,0)</f>
        <v>0</v>
      </c>
      <c r="BJ232" s="19" t="s">
        <v>80</v>
      </c>
      <c r="BK232" s="215">
        <f>ROUND(I232*H232,2)</f>
        <v>0</v>
      </c>
      <c r="BL232" s="19" t="s">
        <v>202</v>
      </c>
      <c r="BM232" s="214" t="s">
        <v>374</v>
      </c>
    </row>
    <row r="233" s="2" customFormat="1">
      <c r="A233" s="40"/>
      <c r="B233" s="41"/>
      <c r="C233" s="42"/>
      <c r="D233" s="216" t="s">
        <v>139</v>
      </c>
      <c r="E233" s="42"/>
      <c r="F233" s="217" t="s">
        <v>375</v>
      </c>
      <c r="G233" s="42"/>
      <c r="H233" s="42"/>
      <c r="I233" s="218"/>
      <c r="J233" s="42"/>
      <c r="K233" s="42"/>
      <c r="L233" s="46"/>
      <c r="M233" s="219"/>
      <c r="N233" s="220"/>
      <c r="O233" s="86"/>
      <c r="P233" s="86"/>
      <c r="Q233" s="86"/>
      <c r="R233" s="86"/>
      <c r="S233" s="86"/>
      <c r="T233" s="87"/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T233" s="19" t="s">
        <v>139</v>
      </c>
      <c r="AU233" s="19" t="s">
        <v>82</v>
      </c>
    </row>
    <row r="234" s="13" customFormat="1">
      <c r="A234" s="13"/>
      <c r="B234" s="221"/>
      <c r="C234" s="222"/>
      <c r="D234" s="216" t="s">
        <v>141</v>
      </c>
      <c r="E234" s="223" t="s">
        <v>19</v>
      </c>
      <c r="F234" s="224" t="s">
        <v>376</v>
      </c>
      <c r="G234" s="222"/>
      <c r="H234" s="225">
        <v>1.1000000000000001</v>
      </c>
      <c r="I234" s="226"/>
      <c r="J234" s="222"/>
      <c r="K234" s="222"/>
      <c r="L234" s="227"/>
      <c r="M234" s="228"/>
      <c r="N234" s="229"/>
      <c r="O234" s="229"/>
      <c r="P234" s="229"/>
      <c r="Q234" s="229"/>
      <c r="R234" s="229"/>
      <c r="S234" s="229"/>
      <c r="T234" s="230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31" t="s">
        <v>141</v>
      </c>
      <c r="AU234" s="231" t="s">
        <v>82</v>
      </c>
      <c r="AV234" s="13" t="s">
        <v>82</v>
      </c>
      <c r="AW234" s="13" t="s">
        <v>33</v>
      </c>
      <c r="AX234" s="13" t="s">
        <v>80</v>
      </c>
      <c r="AY234" s="231" t="s">
        <v>126</v>
      </c>
    </row>
    <row r="235" s="2" customFormat="1">
      <c r="A235" s="40"/>
      <c r="B235" s="41"/>
      <c r="C235" s="232" t="s">
        <v>377</v>
      </c>
      <c r="D235" s="232" t="s">
        <v>87</v>
      </c>
      <c r="E235" s="233" t="s">
        <v>378</v>
      </c>
      <c r="F235" s="234" t="s">
        <v>379</v>
      </c>
      <c r="G235" s="235" t="s">
        <v>158</v>
      </c>
      <c r="H235" s="236">
        <v>1</v>
      </c>
      <c r="I235" s="237"/>
      <c r="J235" s="238">
        <f>ROUND(I235*H235,2)</f>
        <v>0</v>
      </c>
      <c r="K235" s="234" t="s">
        <v>229</v>
      </c>
      <c r="L235" s="239"/>
      <c r="M235" s="240" t="s">
        <v>19</v>
      </c>
      <c r="N235" s="241" t="s">
        <v>43</v>
      </c>
      <c r="O235" s="86"/>
      <c r="P235" s="212">
        <f>O235*H235</f>
        <v>0</v>
      </c>
      <c r="Q235" s="212">
        <v>0</v>
      </c>
      <c r="R235" s="212">
        <f>Q235*H235</f>
        <v>0</v>
      </c>
      <c r="S235" s="212">
        <v>0</v>
      </c>
      <c r="T235" s="213">
        <f>S235*H235</f>
        <v>0</v>
      </c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R235" s="214" t="s">
        <v>214</v>
      </c>
      <c r="AT235" s="214" t="s">
        <v>87</v>
      </c>
      <c r="AU235" s="214" t="s">
        <v>82</v>
      </c>
      <c r="AY235" s="19" t="s">
        <v>126</v>
      </c>
      <c r="BE235" s="215">
        <f>IF(N235="základní",J235,0)</f>
        <v>0</v>
      </c>
      <c r="BF235" s="215">
        <f>IF(N235="snížená",J235,0)</f>
        <v>0</v>
      </c>
      <c r="BG235" s="215">
        <f>IF(N235="zákl. přenesená",J235,0)</f>
        <v>0</v>
      </c>
      <c r="BH235" s="215">
        <f>IF(N235="sníž. přenesená",J235,0)</f>
        <v>0</v>
      </c>
      <c r="BI235" s="215">
        <f>IF(N235="nulová",J235,0)</f>
        <v>0</v>
      </c>
      <c r="BJ235" s="19" t="s">
        <v>80</v>
      </c>
      <c r="BK235" s="215">
        <f>ROUND(I235*H235,2)</f>
        <v>0</v>
      </c>
      <c r="BL235" s="19" t="s">
        <v>202</v>
      </c>
      <c r="BM235" s="214" t="s">
        <v>380</v>
      </c>
    </row>
    <row r="236" s="2" customFormat="1">
      <c r="A236" s="40"/>
      <c r="B236" s="41"/>
      <c r="C236" s="42"/>
      <c r="D236" s="216" t="s">
        <v>139</v>
      </c>
      <c r="E236" s="42"/>
      <c r="F236" s="217" t="s">
        <v>379</v>
      </c>
      <c r="G236" s="42"/>
      <c r="H236" s="42"/>
      <c r="I236" s="218"/>
      <c r="J236" s="42"/>
      <c r="K236" s="42"/>
      <c r="L236" s="46"/>
      <c r="M236" s="219"/>
      <c r="N236" s="220"/>
      <c r="O236" s="86"/>
      <c r="P236" s="86"/>
      <c r="Q236" s="86"/>
      <c r="R236" s="86"/>
      <c r="S236" s="86"/>
      <c r="T236" s="87"/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T236" s="19" t="s">
        <v>139</v>
      </c>
      <c r="AU236" s="19" t="s">
        <v>82</v>
      </c>
    </row>
    <row r="237" s="2" customFormat="1" ht="16.5" customHeight="1">
      <c r="A237" s="40"/>
      <c r="B237" s="41"/>
      <c r="C237" s="203" t="s">
        <v>381</v>
      </c>
      <c r="D237" s="203" t="s">
        <v>131</v>
      </c>
      <c r="E237" s="204" t="s">
        <v>382</v>
      </c>
      <c r="F237" s="205" t="s">
        <v>383</v>
      </c>
      <c r="G237" s="206" t="s">
        <v>171</v>
      </c>
      <c r="H237" s="207">
        <v>0.12</v>
      </c>
      <c r="I237" s="208"/>
      <c r="J237" s="209">
        <f>ROUND(I237*H237,2)</f>
        <v>0</v>
      </c>
      <c r="K237" s="205" t="s">
        <v>135</v>
      </c>
      <c r="L237" s="46"/>
      <c r="M237" s="210" t="s">
        <v>19</v>
      </c>
      <c r="N237" s="211" t="s">
        <v>43</v>
      </c>
      <c r="O237" s="86"/>
      <c r="P237" s="212">
        <f>O237*H237</f>
        <v>0</v>
      </c>
      <c r="Q237" s="212">
        <v>0</v>
      </c>
      <c r="R237" s="212">
        <f>Q237*H237</f>
        <v>0</v>
      </c>
      <c r="S237" s="212">
        <v>0</v>
      </c>
      <c r="T237" s="213">
        <f>S237*H237</f>
        <v>0</v>
      </c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R237" s="214" t="s">
        <v>202</v>
      </c>
      <c r="AT237" s="214" t="s">
        <v>131</v>
      </c>
      <c r="AU237" s="214" t="s">
        <v>82</v>
      </c>
      <c r="AY237" s="19" t="s">
        <v>126</v>
      </c>
      <c r="BE237" s="215">
        <f>IF(N237="základní",J237,0)</f>
        <v>0</v>
      </c>
      <c r="BF237" s="215">
        <f>IF(N237="snížená",J237,0)</f>
        <v>0</v>
      </c>
      <c r="BG237" s="215">
        <f>IF(N237="zákl. přenesená",J237,0)</f>
        <v>0</v>
      </c>
      <c r="BH237" s="215">
        <f>IF(N237="sníž. přenesená",J237,0)</f>
        <v>0</v>
      </c>
      <c r="BI237" s="215">
        <f>IF(N237="nulová",J237,0)</f>
        <v>0</v>
      </c>
      <c r="BJ237" s="19" t="s">
        <v>80</v>
      </c>
      <c r="BK237" s="215">
        <f>ROUND(I237*H237,2)</f>
        <v>0</v>
      </c>
      <c r="BL237" s="19" t="s">
        <v>202</v>
      </c>
      <c r="BM237" s="214" t="s">
        <v>384</v>
      </c>
    </row>
    <row r="238" s="2" customFormat="1">
      <c r="A238" s="40"/>
      <c r="B238" s="41"/>
      <c r="C238" s="42"/>
      <c r="D238" s="216" t="s">
        <v>139</v>
      </c>
      <c r="E238" s="42"/>
      <c r="F238" s="217" t="s">
        <v>385</v>
      </c>
      <c r="G238" s="42"/>
      <c r="H238" s="42"/>
      <c r="I238" s="218"/>
      <c r="J238" s="42"/>
      <c r="K238" s="42"/>
      <c r="L238" s="46"/>
      <c r="M238" s="274"/>
      <c r="N238" s="275"/>
      <c r="O238" s="276"/>
      <c r="P238" s="276"/>
      <c r="Q238" s="276"/>
      <c r="R238" s="276"/>
      <c r="S238" s="276"/>
      <c r="T238" s="277"/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T238" s="19" t="s">
        <v>139</v>
      </c>
      <c r="AU238" s="19" t="s">
        <v>82</v>
      </c>
    </row>
    <row r="239" s="2" customFormat="1" ht="6.96" customHeight="1">
      <c r="A239" s="40"/>
      <c r="B239" s="61"/>
      <c r="C239" s="62"/>
      <c r="D239" s="62"/>
      <c r="E239" s="62"/>
      <c r="F239" s="62"/>
      <c r="G239" s="62"/>
      <c r="H239" s="62"/>
      <c r="I239" s="62"/>
      <c r="J239" s="62"/>
      <c r="K239" s="62"/>
      <c r="L239" s="46"/>
      <c r="M239" s="40"/>
      <c r="O239" s="40"/>
      <c r="P239" s="40"/>
      <c r="Q239" s="40"/>
      <c r="R239" s="40"/>
      <c r="S239" s="40"/>
      <c r="T239" s="40"/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</row>
  </sheetData>
  <sheetProtection sheet="1" autoFilter="0" formatColumns="0" formatRows="0" objects="1" scenarios="1" spinCount="100000" saltValue="3QaASs2RCsnVO2eQHtEcXQX5IS/sdZJpeY0+3T2i/t0gpqKM900Jsy20Th9k6bRLsDqqTDyexi5+46qEqbq2zQ==" hashValue="sd0QXJoERIx07wRvlHbQXhDWUjryLG0FxSy8VdDX8+zV3o7MaR+Lajx84MKgT9mEY0lsYfl4SkqjwhiUA7w3zg==" algorithmName="SHA-512" password="CC35"/>
  <autoFilter ref="C93:K238"/>
  <mergeCells count="9">
    <mergeCell ref="E7:H7"/>
    <mergeCell ref="E9:H9"/>
    <mergeCell ref="E18:H18"/>
    <mergeCell ref="E27:H27"/>
    <mergeCell ref="E48:H48"/>
    <mergeCell ref="E50:H50"/>
    <mergeCell ref="E84:H84"/>
    <mergeCell ref="E86:H86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130.832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27"/>
      <c r="C3" s="128"/>
      <c r="D3" s="128"/>
      <c r="E3" s="128"/>
      <c r="F3" s="128"/>
      <c r="G3" s="128"/>
      <c r="H3" s="22"/>
    </row>
    <row r="4" s="1" customFormat="1" ht="24.96" customHeight="1">
      <c r="B4" s="22"/>
      <c r="C4" s="129" t="s">
        <v>386</v>
      </c>
      <c r="H4" s="22"/>
    </row>
    <row r="5" s="1" customFormat="1" ht="12" customHeight="1">
      <c r="B5" s="22"/>
      <c r="C5" s="278" t="s">
        <v>13</v>
      </c>
      <c r="D5" s="139" t="s">
        <v>14</v>
      </c>
      <c r="E5" s="1"/>
      <c r="F5" s="1"/>
      <c r="H5" s="22"/>
    </row>
    <row r="6" s="1" customFormat="1" ht="36.96" customHeight="1">
      <c r="B6" s="22"/>
      <c r="C6" s="279" t="s">
        <v>16</v>
      </c>
      <c r="D6" s="280" t="s">
        <v>17</v>
      </c>
      <c r="E6" s="1"/>
      <c r="F6" s="1"/>
      <c r="H6" s="22"/>
    </row>
    <row r="7" s="1" customFormat="1" ht="16.5" customHeight="1">
      <c r="B7" s="22"/>
      <c r="C7" s="131" t="s">
        <v>23</v>
      </c>
      <c r="D7" s="136" t="str">
        <f>'Rekapitulace stavby'!AN8</f>
        <v>20. 1. 2021</v>
      </c>
      <c r="H7" s="22"/>
    </row>
    <row r="8" s="2" customFormat="1" ht="10.8" customHeight="1">
      <c r="A8" s="40"/>
      <c r="B8" s="46"/>
      <c r="C8" s="40"/>
      <c r="D8" s="40"/>
      <c r="E8" s="40"/>
      <c r="F8" s="40"/>
      <c r="G8" s="40"/>
      <c r="H8" s="46"/>
    </row>
    <row r="9" s="11" customFormat="1" ht="29.28" customHeight="1">
      <c r="A9" s="176"/>
      <c r="B9" s="281"/>
      <c r="C9" s="282" t="s">
        <v>53</v>
      </c>
      <c r="D9" s="283" t="s">
        <v>54</v>
      </c>
      <c r="E9" s="283" t="s">
        <v>113</v>
      </c>
      <c r="F9" s="284" t="s">
        <v>387</v>
      </c>
      <c r="G9" s="176"/>
      <c r="H9" s="281"/>
    </row>
    <row r="10" s="2" customFormat="1" ht="26.4" customHeight="1">
      <c r="A10" s="40"/>
      <c r="B10" s="46"/>
      <c r="C10" s="285" t="s">
        <v>388</v>
      </c>
      <c r="D10" s="285" t="s">
        <v>78</v>
      </c>
      <c r="E10" s="40"/>
      <c r="F10" s="40"/>
      <c r="G10" s="40"/>
      <c r="H10" s="46"/>
    </row>
    <row r="11" s="2" customFormat="1" ht="16.8" customHeight="1">
      <c r="A11" s="40"/>
      <c r="B11" s="46"/>
      <c r="C11" s="286" t="s">
        <v>86</v>
      </c>
      <c r="D11" s="287" t="s">
        <v>19</v>
      </c>
      <c r="E11" s="288" t="s">
        <v>87</v>
      </c>
      <c r="F11" s="289">
        <v>51.200000000000003</v>
      </c>
      <c r="G11" s="40"/>
      <c r="H11" s="46"/>
    </row>
    <row r="12" s="2" customFormat="1" ht="16.8" customHeight="1">
      <c r="A12" s="40"/>
      <c r="B12" s="46"/>
      <c r="C12" s="290" t="s">
        <v>86</v>
      </c>
      <c r="D12" s="290" t="s">
        <v>237</v>
      </c>
      <c r="E12" s="19" t="s">
        <v>19</v>
      </c>
      <c r="F12" s="291">
        <v>51.200000000000003</v>
      </c>
      <c r="G12" s="40"/>
      <c r="H12" s="46"/>
    </row>
    <row r="13" s="2" customFormat="1" ht="16.8" customHeight="1">
      <c r="A13" s="40"/>
      <c r="B13" s="46"/>
      <c r="C13" s="292" t="s">
        <v>389</v>
      </c>
      <c r="D13" s="40"/>
      <c r="E13" s="40"/>
      <c r="F13" s="40"/>
      <c r="G13" s="40"/>
      <c r="H13" s="46"/>
    </row>
    <row r="14" s="2" customFormat="1" ht="16.8" customHeight="1">
      <c r="A14" s="40"/>
      <c r="B14" s="46"/>
      <c r="C14" s="290" t="s">
        <v>233</v>
      </c>
      <c r="D14" s="290" t="s">
        <v>234</v>
      </c>
      <c r="E14" s="19" t="s">
        <v>134</v>
      </c>
      <c r="F14" s="291">
        <v>28.16</v>
      </c>
      <c r="G14" s="40"/>
      <c r="H14" s="46"/>
    </row>
    <row r="15" s="2" customFormat="1" ht="16.8" customHeight="1">
      <c r="A15" s="40"/>
      <c r="B15" s="46"/>
      <c r="C15" s="290" t="s">
        <v>227</v>
      </c>
      <c r="D15" s="290" t="s">
        <v>228</v>
      </c>
      <c r="E15" s="19" t="s">
        <v>134</v>
      </c>
      <c r="F15" s="291">
        <v>28.16</v>
      </c>
      <c r="G15" s="40"/>
      <c r="H15" s="46"/>
    </row>
    <row r="16" s="2" customFormat="1">
      <c r="A16" s="40"/>
      <c r="B16" s="46"/>
      <c r="C16" s="290" t="s">
        <v>224</v>
      </c>
      <c r="D16" s="290" t="s">
        <v>225</v>
      </c>
      <c r="E16" s="19" t="s">
        <v>134</v>
      </c>
      <c r="F16" s="291">
        <v>133.03</v>
      </c>
      <c r="G16" s="40"/>
      <c r="H16" s="46"/>
    </row>
    <row r="17" s="2" customFormat="1">
      <c r="A17" s="40"/>
      <c r="B17" s="46"/>
      <c r="C17" s="290" t="s">
        <v>212</v>
      </c>
      <c r="D17" s="290" t="s">
        <v>213</v>
      </c>
      <c r="E17" s="19" t="s">
        <v>134</v>
      </c>
      <c r="F17" s="291">
        <v>133.03</v>
      </c>
      <c r="G17" s="40"/>
      <c r="H17" s="46"/>
    </row>
    <row r="18" s="2" customFormat="1" ht="16.8" customHeight="1">
      <c r="A18" s="40"/>
      <c r="B18" s="46"/>
      <c r="C18" s="286" t="s">
        <v>390</v>
      </c>
      <c r="D18" s="287" t="s">
        <v>19</v>
      </c>
      <c r="E18" s="288" t="s">
        <v>87</v>
      </c>
      <c r="F18" s="289">
        <v>104.61</v>
      </c>
      <c r="G18" s="40"/>
      <c r="H18" s="46"/>
    </row>
    <row r="19" s="2" customFormat="1" ht="16.8" customHeight="1">
      <c r="A19" s="40"/>
      <c r="B19" s="46"/>
      <c r="C19" s="286" t="s">
        <v>83</v>
      </c>
      <c r="D19" s="287" t="s">
        <v>19</v>
      </c>
      <c r="E19" s="288" t="s">
        <v>84</v>
      </c>
      <c r="F19" s="289">
        <v>85.980000000000004</v>
      </c>
      <c r="G19" s="40"/>
      <c r="H19" s="46"/>
    </row>
    <row r="20" s="2" customFormat="1" ht="16.8" customHeight="1">
      <c r="A20" s="40"/>
      <c r="B20" s="46"/>
      <c r="C20" s="290" t="s">
        <v>83</v>
      </c>
      <c r="D20" s="290" t="s">
        <v>210</v>
      </c>
      <c r="E20" s="19" t="s">
        <v>19</v>
      </c>
      <c r="F20" s="291">
        <v>85.980000000000004</v>
      </c>
      <c r="G20" s="40"/>
      <c r="H20" s="46"/>
    </row>
    <row r="21" s="2" customFormat="1" ht="16.8" customHeight="1">
      <c r="A21" s="40"/>
      <c r="B21" s="46"/>
      <c r="C21" s="292" t="s">
        <v>389</v>
      </c>
      <c r="D21" s="40"/>
      <c r="E21" s="40"/>
      <c r="F21" s="40"/>
      <c r="G21" s="40"/>
      <c r="H21" s="46"/>
    </row>
    <row r="22" s="2" customFormat="1" ht="16.8" customHeight="1">
      <c r="A22" s="40"/>
      <c r="B22" s="46"/>
      <c r="C22" s="290" t="s">
        <v>206</v>
      </c>
      <c r="D22" s="290" t="s">
        <v>207</v>
      </c>
      <c r="E22" s="19" t="s">
        <v>134</v>
      </c>
      <c r="F22" s="291">
        <v>85.980000000000004</v>
      </c>
      <c r="G22" s="40"/>
      <c r="H22" s="46"/>
    </row>
    <row r="23" s="2" customFormat="1" ht="16.8" customHeight="1">
      <c r="A23" s="40"/>
      <c r="B23" s="46"/>
      <c r="C23" s="290" t="s">
        <v>200</v>
      </c>
      <c r="D23" s="290" t="s">
        <v>201</v>
      </c>
      <c r="E23" s="19" t="s">
        <v>134</v>
      </c>
      <c r="F23" s="291">
        <v>85.980000000000004</v>
      </c>
      <c r="G23" s="40"/>
      <c r="H23" s="46"/>
    </row>
    <row r="24" s="2" customFormat="1" ht="16.8" customHeight="1">
      <c r="A24" s="40"/>
      <c r="B24" s="46"/>
      <c r="C24" s="290" t="s">
        <v>220</v>
      </c>
      <c r="D24" s="290" t="s">
        <v>221</v>
      </c>
      <c r="E24" s="19" t="s">
        <v>134</v>
      </c>
      <c r="F24" s="291">
        <v>85.980000000000004</v>
      </c>
      <c r="G24" s="40"/>
      <c r="H24" s="46"/>
    </row>
    <row r="25" s="2" customFormat="1" ht="16.8" customHeight="1">
      <c r="A25" s="40"/>
      <c r="B25" s="46"/>
      <c r="C25" s="290" t="s">
        <v>248</v>
      </c>
      <c r="D25" s="290" t="s">
        <v>249</v>
      </c>
      <c r="E25" s="19" t="s">
        <v>134</v>
      </c>
      <c r="F25" s="291">
        <v>85.980000000000004</v>
      </c>
      <c r="G25" s="40"/>
      <c r="H25" s="46"/>
    </row>
    <row r="26" s="2" customFormat="1" ht="16.8" customHeight="1">
      <c r="A26" s="40"/>
      <c r="B26" s="46"/>
      <c r="C26" s="290" t="s">
        <v>257</v>
      </c>
      <c r="D26" s="290" t="s">
        <v>258</v>
      </c>
      <c r="E26" s="19" t="s">
        <v>134</v>
      </c>
      <c r="F26" s="291">
        <v>85.980000000000004</v>
      </c>
      <c r="G26" s="40"/>
      <c r="H26" s="46"/>
    </row>
    <row r="27" s="2" customFormat="1" ht="16.8" customHeight="1">
      <c r="A27" s="40"/>
      <c r="B27" s="46"/>
      <c r="C27" s="290" t="s">
        <v>253</v>
      </c>
      <c r="D27" s="290" t="s">
        <v>254</v>
      </c>
      <c r="E27" s="19" t="s">
        <v>134</v>
      </c>
      <c r="F27" s="291">
        <v>90.278999999999996</v>
      </c>
      <c r="G27" s="40"/>
      <c r="H27" s="46"/>
    </row>
    <row r="28" s="2" customFormat="1">
      <c r="A28" s="40"/>
      <c r="B28" s="46"/>
      <c r="C28" s="290" t="s">
        <v>224</v>
      </c>
      <c r="D28" s="290" t="s">
        <v>225</v>
      </c>
      <c r="E28" s="19" t="s">
        <v>134</v>
      </c>
      <c r="F28" s="291">
        <v>133.03</v>
      </c>
      <c r="G28" s="40"/>
      <c r="H28" s="46"/>
    </row>
    <row r="29" s="2" customFormat="1">
      <c r="A29" s="40"/>
      <c r="B29" s="46"/>
      <c r="C29" s="290" t="s">
        <v>212</v>
      </c>
      <c r="D29" s="290" t="s">
        <v>213</v>
      </c>
      <c r="E29" s="19" t="s">
        <v>134</v>
      </c>
      <c r="F29" s="291">
        <v>133.03</v>
      </c>
      <c r="G29" s="40"/>
      <c r="H29" s="46"/>
    </row>
    <row r="30" s="2" customFormat="1" ht="7.44" customHeight="1">
      <c r="A30" s="40"/>
      <c r="B30" s="155"/>
      <c r="C30" s="156"/>
      <c r="D30" s="156"/>
      <c r="E30" s="156"/>
      <c r="F30" s="156"/>
      <c r="G30" s="156"/>
      <c r="H30" s="46"/>
    </row>
    <row r="31" s="2" customFormat="1">
      <c r="A31" s="40"/>
      <c r="B31" s="40"/>
      <c r="C31" s="40"/>
      <c r="D31" s="40"/>
      <c r="E31" s="40"/>
      <c r="F31" s="40"/>
      <c r="G31" s="40"/>
      <c r="H31" s="40"/>
    </row>
  </sheetData>
  <sheetProtection sheet="1" formatColumns="0" formatRows="0" objects="1" scenarios="1" spinCount="100000" saltValue="I3flA25bn/bAKZ/YmwdCfEa92+kzCqCOxaKNG4XSonyEk2yG/xHYkdSVNGTDWuj0tk0r+H+CBKz3tl3yCBdqgQ==" hashValue="v2E86SEyWGFEocmZwrmNS4N/Kadf/1gV/lZQQpeWSfUeH1mnN8UOq4WT+kGEX18A8z5vHCx6MH4cm1tcuiVVyQ==" algorithmName="SHA-512" password="CC35"/>
  <mergeCells count="2">
    <mergeCell ref="D5:F5"/>
    <mergeCell ref="D6:F6"/>
  </mergeCells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93" customWidth="1"/>
    <col min="2" max="2" width="1.667969" style="293" customWidth="1"/>
    <col min="3" max="4" width="5" style="293" customWidth="1"/>
    <col min="5" max="5" width="11.66016" style="293" customWidth="1"/>
    <col min="6" max="6" width="9.160156" style="293" customWidth="1"/>
    <col min="7" max="7" width="5" style="293" customWidth="1"/>
    <col min="8" max="8" width="77.83203" style="293" customWidth="1"/>
    <col min="9" max="10" width="20" style="293" customWidth="1"/>
    <col min="11" max="11" width="1.667969" style="293" customWidth="1"/>
  </cols>
  <sheetData>
    <row r="1" s="1" customFormat="1" ht="37.5" customHeight="1"/>
    <row r="2" s="1" customFormat="1" ht="7.5" customHeight="1">
      <c r="B2" s="294"/>
      <c r="C2" s="295"/>
      <c r="D2" s="295"/>
      <c r="E2" s="295"/>
      <c r="F2" s="295"/>
      <c r="G2" s="295"/>
      <c r="H2" s="295"/>
      <c r="I2" s="295"/>
      <c r="J2" s="295"/>
      <c r="K2" s="296"/>
    </row>
    <row r="3" s="17" customFormat="1" ht="45" customHeight="1">
      <c r="B3" s="297"/>
      <c r="C3" s="298" t="s">
        <v>391</v>
      </c>
      <c r="D3" s="298"/>
      <c r="E3" s="298"/>
      <c r="F3" s="298"/>
      <c r="G3" s="298"/>
      <c r="H3" s="298"/>
      <c r="I3" s="298"/>
      <c r="J3" s="298"/>
      <c r="K3" s="299"/>
    </row>
    <row r="4" s="1" customFormat="1" ht="25.5" customHeight="1">
      <c r="B4" s="300"/>
      <c r="C4" s="301" t="s">
        <v>392</v>
      </c>
      <c r="D4" s="301"/>
      <c r="E4" s="301"/>
      <c r="F4" s="301"/>
      <c r="G4" s="301"/>
      <c r="H4" s="301"/>
      <c r="I4" s="301"/>
      <c r="J4" s="301"/>
      <c r="K4" s="302"/>
    </row>
    <row r="5" s="1" customFormat="1" ht="5.25" customHeight="1">
      <c r="B5" s="300"/>
      <c r="C5" s="303"/>
      <c r="D5" s="303"/>
      <c r="E5" s="303"/>
      <c r="F5" s="303"/>
      <c r="G5" s="303"/>
      <c r="H5" s="303"/>
      <c r="I5" s="303"/>
      <c r="J5" s="303"/>
      <c r="K5" s="302"/>
    </row>
    <row r="6" s="1" customFormat="1" ht="15" customHeight="1">
      <c r="B6" s="300"/>
      <c r="C6" s="304" t="s">
        <v>393</v>
      </c>
      <c r="D6" s="304"/>
      <c r="E6" s="304"/>
      <c r="F6" s="304"/>
      <c r="G6" s="304"/>
      <c r="H6" s="304"/>
      <c r="I6" s="304"/>
      <c r="J6" s="304"/>
      <c r="K6" s="302"/>
    </row>
    <row r="7" s="1" customFormat="1" ht="15" customHeight="1">
      <c r="B7" s="305"/>
      <c r="C7" s="304" t="s">
        <v>394</v>
      </c>
      <c r="D7" s="304"/>
      <c r="E7" s="304"/>
      <c r="F7" s="304"/>
      <c r="G7" s="304"/>
      <c r="H7" s="304"/>
      <c r="I7" s="304"/>
      <c r="J7" s="304"/>
      <c r="K7" s="302"/>
    </row>
    <row r="8" s="1" customFormat="1" ht="12.75" customHeight="1">
      <c r="B8" s="305"/>
      <c r="C8" s="304"/>
      <c r="D8" s="304"/>
      <c r="E8" s="304"/>
      <c r="F8" s="304"/>
      <c r="G8" s="304"/>
      <c r="H8" s="304"/>
      <c r="I8" s="304"/>
      <c r="J8" s="304"/>
      <c r="K8" s="302"/>
    </row>
    <row r="9" s="1" customFormat="1" ht="15" customHeight="1">
      <c r="B9" s="305"/>
      <c r="C9" s="304" t="s">
        <v>395</v>
      </c>
      <c r="D9" s="304"/>
      <c r="E9" s="304"/>
      <c r="F9" s="304"/>
      <c r="G9" s="304"/>
      <c r="H9" s="304"/>
      <c r="I9" s="304"/>
      <c r="J9" s="304"/>
      <c r="K9" s="302"/>
    </row>
    <row r="10" s="1" customFormat="1" ht="15" customHeight="1">
      <c r="B10" s="305"/>
      <c r="C10" s="304"/>
      <c r="D10" s="304" t="s">
        <v>396</v>
      </c>
      <c r="E10" s="304"/>
      <c r="F10" s="304"/>
      <c r="G10" s="304"/>
      <c r="H10" s="304"/>
      <c r="I10" s="304"/>
      <c r="J10" s="304"/>
      <c r="K10" s="302"/>
    </row>
    <row r="11" s="1" customFormat="1" ht="15" customHeight="1">
      <c r="B11" s="305"/>
      <c r="C11" s="306"/>
      <c r="D11" s="304" t="s">
        <v>397</v>
      </c>
      <c r="E11" s="304"/>
      <c r="F11" s="304"/>
      <c r="G11" s="304"/>
      <c r="H11" s="304"/>
      <c r="I11" s="304"/>
      <c r="J11" s="304"/>
      <c r="K11" s="302"/>
    </row>
    <row r="12" s="1" customFormat="1" ht="15" customHeight="1">
      <c r="B12" s="305"/>
      <c r="C12" s="306"/>
      <c r="D12" s="304"/>
      <c r="E12" s="304"/>
      <c r="F12" s="304"/>
      <c r="G12" s="304"/>
      <c r="H12" s="304"/>
      <c r="I12" s="304"/>
      <c r="J12" s="304"/>
      <c r="K12" s="302"/>
    </row>
    <row r="13" s="1" customFormat="1" ht="15" customHeight="1">
      <c r="B13" s="305"/>
      <c r="C13" s="306"/>
      <c r="D13" s="307" t="s">
        <v>398</v>
      </c>
      <c r="E13" s="304"/>
      <c r="F13" s="304"/>
      <c r="G13" s="304"/>
      <c r="H13" s="304"/>
      <c r="I13" s="304"/>
      <c r="J13" s="304"/>
      <c r="K13" s="302"/>
    </row>
    <row r="14" s="1" customFormat="1" ht="12.75" customHeight="1">
      <c r="B14" s="305"/>
      <c r="C14" s="306"/>
      <c r="D14" s="306"/>
      <c r="E14" s="306"/>
      <c r="F14" s="306"/>
      <c r="G14" s="306"/>
      <c r="H14" s="306"/>
      <c r="I14" s="306"/>
      <c r="J14" s="306"/>
      <c r="K14" s="302"/>
    </row>
    <row r="15" s="1" customFormat="1" ht="15" customHeight="1">
      <c r="B15" s="305"/>
      <c r="C15" s="306"/>
      <c r="D15" s="304" t="s">
        <v>399</v>
      </c>
      <c r="E15" s="304"/>
      <c r="F15" s="304"/>
      <c r="G15" s="304"/>
      <c r="H15" s="304"/>
      <c r="I15" s="304"/>
      <c r="J15" s="304"/>
      <c r="K15" s="302"/>
    </row>
    <row r="16" s="1" customFormat="1" ht="15" customHeight="1">
      <c r="B16" s="305"/>
      <c r="C16" s="306"/>
      <c r="D16" s="304" t="s">
        <v>400</v>
      </c>
      <c r="E16" s="304"/>
      <c r="F16" s="304"/>
      <c r="G16" s="304"/>
      <c r="H16" s="304"/>
      <c r="I16" s="304"/>
      <c r="J16" s="304"/>
      <c r="K16" s="302"/>
    </row>
    <row r="17" s="1" customFormat="1" ht="15" customHeight="1">
      <c r="B17" s="305"/>
      <c r="C17" s="306"/>
      <c r="D17" s="304" t="s">
        <v>401</v>
      </c>
      <c r="E17" s="304"/>
      <c r="F17" s="304"/>
      <c r="G17" s="304"/>
      <c r="H17" s="304"/>
      <c r="I17" s="304"/>
      <c r="J17" s="304"/>
      <c r="K17" s="302"/>
    </row>
    <row r="18" s="1" customFormat="1" ht="15" customHeight="1">
      <c r="B18" s="305"/>
      <c r="C18" s="306"/>
      <c r="D18" s="306"/>
      <c r="E18" s="308" t="s">
        <v>79</v>
      </c>
      <c r="F18" s="304" t="s">
        <v>402</v>
      </c>
      <c r="G18" s="304"/>
      <c r="H18" s="304"/>
      <c r="I18" s="304"/>
      <c r="J18" s="304"/>
      <c r="K18" s="302"/>
    </row>
    <row r="19" s="1" customFormat="1" ht="15" customHeight="1">
      <c r="B19" s="305"/>
      <c r="C19" s="306"/>
      <c r="D19" s="306"/>
      <c r="E19" s="308" t="s">
        <v>403</v>
      </c>
      <c r="F19" s="304" t="s">
        <v>404</v>
      </c>
      <c r="G19" s="304"/>
      <c r="H19" s="304"/>
      <c r="I19" s="304"/>
      <c r="J19" s="304"/>
      <c r="K19" s="302"/>
    </row>
    <row r="20" s="1" customFormat="1" ht="15" customHeight="1">
      <c r="B20" s="305"/>
      <c r="C20" s="306"/>
      <c r="D20" s="306"/>
      <c r="E20" s="308" t="s">
        <v>405</v>
      </c>
      <c r="F20" s="304" t="s">
        <v>406</v>
      </c>
      <c r="G20" s="304"/>
      <c r="H20" s="304"/>
      <c r="I20" s="304"/>
      <c r="J20" s="304"/>
      <c r="K20" s="302"/>
    </row>
    <row r="21" s="1" customFormat="1" ht="15" customHeight="1">
      <c r="B21" s="305"/>
      <c r="C21" s="306"/>
      <c r="D21" s="306"/>
      <c r="E21" s="308" t="s">
        <v>407</v>
      </c>
      <c r="F21" s="304" t="s">
        <v>408</v>
      </c>
      <c r="G21" s="304"/>
      <c r="H21" s="304"/>
      <c r="I21" s="304"/>
      <c r="J21" s="304"/>
      <c r="K21" s="302"/>
    </row>
    <row r="22" s="1" customFormat="1" ht="15" customHeight="1">
      <c r="B22" s="305"/>
      <c r="C22" s="306"/>
      <c r="D22" s="306"/>
      <c r="E22" s="308" t="s">
        <v>409</v>
      </c>
      <c r="F22" s="304" t="s">
        <v>410</v>
      </c>
      <c r="G22" s="304"/>
      <c r="H22" s="304"/>
      <c r="I22" s="304"/>
      <c r="J22" s="304"/>
      <c r="K22" s="302"/>
    </row>
    <row r="23" s="1" customFormat="1" ht="15" customHeight="1">
      <c r="B23" s="305"/>
      <c r="C23" s="306"/>
      <c r="D23" s="306"/>
      <c r="E23" s="308" t="s">
        <v>411</v>
      </c>
      <c r="F23" s="304" t="s">
        <v>412</v>
      </c>
      <c r="G23" s="304"/>
      <c r="H23" s="304"/>
      <c r="I23" s="304"/>
      <c r="J23" s="304"/>
      <c r="K23" s="302"/>
    </row>
    <row r="24" s="1" customFormat="1" ht="12.75" customHeight="1">
      <c r="B24" s="305"/>
      <c r="C24" s="306"/>
      <c r="D24" s="306"/>
      <c r="E24" s="306"/>
      <c r="F24" s="306"/>
      <c r="G24" s="306"/>
      <c r="H24" s="306"/>
      <c r="I24" s="306"/>
      <c r="J24" s="306"/>
      <c r="K24" s="302"/>
    </row>
    <row r="25" s="1" customFormat="1" ht="15" customHeight="1">
      <c r="B25" s="305"/>
      <c r="C25" s="304" t="s">
        <v>413</v>
      </c>
      <c r="D25" s="304"/>
      <c r="E25" s="304"/>
      <c r="F25" s="304"/>
      <c r="G25" s="304"/>
      <c r="H25" s="304"/>
      <c r="I25" s="304"/>
      <c r="J25" s="304"/>
      <c r="K25" s="302"/>
    </row>
    <row r="26" s="1" customFormat="1" ht="15" customHeight="1">
      <c r="B26" s="305"/>
      <c r="C26" s="304" t="s">
        <v>414</v>
      </c>
      <c r="D26" s="304"/>
      <c r="E26" s="304"/>
      <c r="F26" s="304"/>
      <c r="G26" s="304"/>
      <c r="H26" s="304"/>
      <c r="I26" s="304"/>
      <c r="J26" s="304"/>
      <c r="K26" s="302"/>
    </row>
    <row r="27" s="1" customFormat="1" ht="15" customHeight="1">
      <c r="B27" s="305"/>
      <c r="C27" s="304"/>
      <c r="D27" s="304" t="s">
        <v>415</v>
      </c>
      <c r="E27" s="304"/>
      <c r="F27" s="304"/>
      <c r="G27" s="304"/>
      <c r="H27" s="304"/>
      <c r="I27" s="304"/>
      <c r="J27" s="304"/>
      <c r="K27" s="302"/>
    </row>
    <row r="28" s="1" customFormat="1" ht="15" customHeight="1">
      <c r="B28" s="305"/>
      <c r="C28" s="306"/>
      <c r="D28" s="304" t="s">
        <v>416</v>
      </c>
      <c r="E28" s="304"/>
      <c r="F28" s="304"/>
      <c r="G28" s="304"/>
      <c r="H28" s="304"/>
      <c r="I28" s="304"/>
      <c r="J28" s="304"/>
      <c r="K28" s="302"/>
    </row>
    <row r="29" s="1" customFormat="1" ht="12.75" customHeight="1">
      <c r="B29" s="305"/>
      <c r="C29" s="306"/>
      <c r="D29" s="306"/>
      <c r="E29" s="306"/>
      <c r="F29" s="306"/>
      <c r="G29" s="306"/>
      <c r="H29" s="306"/>
      <c r="I29" s="306"/>
      <c r="J29" s="306"/>
      <c r="K29" s="302"/>
    </row>
    <row r="30" s="1" customFormat="1" ht="15" customHeight="1">
      <c r="B30" s="305"/>
      <c r="C30" s="306"/>
      <c r="D30" s="304" t="s">
        <v>417</v>
      </c>
      <c r="E30" s="304"/>
      <c r="F30" s="304"/>
      <c r="G30" s="304"/>
      <c r="H30" s="304"/>
      <c r="I30" s="304"/>
      <c r="J30" s="304"/>
      <c r="K30" s="302"/>
    </row>
    <row r="31" s="1" customFormat="1" ht="15" customHeight="1">
      <c r="B31" s="305"/>
      <c r="C31" s="306"/>
      <c r="D31" s="304" t="s">
        <v>418</v>
      </c>
      <c r="E31" s="304"/>
      <c r="F31" s="304"/>
      <c r="G31" s="304"/>
      <c r="H31" s="304"/>
      <c r="I31" s="304"/>
      <c r="J31" s="304"/>
      <c r="K31" s="302"/>
    </row>
    <row r="32" s="1" customFormat="1" ht="12.75" customHeight="1">
      <c r="B32" s="305"/>
      <c r="C32" s="306"/>
      <c r="D32" s="306"/>
      <c r="E32" s="306"/>
      <c r="F32" s="306"/>
      <c r="G32" s="306"/>
      <c r="H32" s="306"/>
      <c r="I32" s="306"/>
      <c r="J32" s="306"/>
      <c r="K32" s="302"/>
    </row>
    <row r="33" s="1" customFormat="1" ht="15" customHeight="1">
      <c r="B33" s="305"/>
      <c r="C33" s="306"/>
      <c r="D33" s="304" t="s">
        <v>419</v>
      </c>
      <c r="E33" s="304"/>
      <c r="F33" s="304"/>
      <c r="G33" s="304"/>
      <c r="H33" s="304"/>
      <c r="I33" s="304"/>
      <c r="J33" s="304"/>
      <c r="K33" s="302"/>
    </row>
    <row r="34" s="1" customFormat="1" ht="15" customHeight="1">
      <c r="B34" s="305"/>
      <c r="C34" s="306"/>
      <c r="D34" s="304" t="s">
        <v>420</v>
      </c>
      <c r="E34" s="304"/>
      <c r="F34" s="304"/>
      <c r="G34" s="304"/>
      <c r="H34" s="304"/>
      <c r="I34" s="304"/>
      <c r="J34" s="304"/>
      <c r="K34" s="302"/>
    </row>
    <row r="35" s="1" customFormat="1" ht="15" customHeight="1">
      <c r="B35" s="305"/>
      <c r="C35" s="306"/>
      <c r="D35" s="304" t="s">
        <v>421</v>
      </c>
      <c r="E35" s="304"/>
      <c r="F35" s="304"/>
      <c r="G35" s="304"/>
      <c r="H35" s="304"/>
      <c r="I35" s="304"/>
      <c r="J35" s="304"/>
      <c r="K35" s="302"/>
    </row>
    <row r="36" s="1" customFormat="1" ht="15" customHeight="1">
      <c r="B36" s="305"/>
      <c r="C36" s="306"/>
      <c r="D36" s="304"/>
      <c r="E36" s="307" t="s">
        <v>112</v>
      </c>
      <c r="F36" s="304"/>
      <c r="G36" s="304" t="s">
        <v>422</v>
      </c>
      <c r="H36" s="304"/>
      <c r="I36" s="304"/>
      <c r="J36" s="304"/>
      <c r="K36" s="302"/>
    </row>
    <row r="37" s="1" customFormat="1" ht="30.75" customHeight="1">
      <c r="B37" s="305"/>
      <c r="C37" s="306"/>
      <c r="D37" s="304"/>
      <c r="E37" s="307" t="s">
        <v>423</v>
      </c>
      <c r="F37" s="304"/>
      <c r="G37" s="304" t="s">
        <v>424</v>
      </c>
      <c r="H37" s="304"/>
      <c r="I37" s="304"/>
      <c r="J37" s="304"/>
      <c r="K37" s="302"/>
    </row>
    <row r="38" s="1" customFormat="1" ht="15" customHeight="1">
      <c r="B38" s="305"/>
      <c r="C38" s="306"/>
      <c r="D38" s="304"/>
      <c r="E38" s="307" t="s">
        <v>53</v>
      </c>
      <c r="F38" s="304"/>
      <c r="G38" s="304" t="s">
        <v>425</v>
      </c>
      <c r="H38" s="304"/>
      <c r="I38" s="304"/>
      <c r="J38" s="304"/>
      <c r="K38" s="302"/>
    </row>
    <row r="39" s="1" customFormat="1" ht="15" customHeight="1">
      <c r="B39" s="305"/>
      <c r="C39" s="306"/>
      <c r="D39" s="304"/>
      <c r="E39" s="307" t="s">
        <v>54</v>
      </c>
      <c r="F39" s="304"/>
      <c r="G39" s="304" t="s">
        <v>426</v>
      </c>
      <c r="H39" s="304"/>
      <c r="I39" s="304"/>
      <c r="J39" s="304"/>
      <c r="K39" s="302"/>
    </row>
    <row r="40" s="1" customFormat="1" ht="15" customHeight="1">
      <c r="B40" s="305"/>
      <c r="C40" s="306"/>
      <c r="D40" s="304"/>
      <c r="E40" s="307" t="s">
        <v>113</v>
      </c>
      <c r="F40" s="304"/>
      <c r="G40" s="304" t="s">
        <v>427</v>
      </c>
      <c r="H40" s="304"/>
      <c r="I40" s="304"/>
      <c r="J40" s="304"/>
      <c r="K40" s="302"/>
    </row>
    <row r="41" s="1" customFormat="1" ht="15" customHeight="1">
      <c r="B41" s="305"/>
      <c r="C41" s="306"/>
      <c r="D41" s="304"/>
      <c r="E41" s="307" t="s">
        <v>114</v>
      </c>
      <c r="F41" s="304"/>
      <c r="G41" s="304" t="s">
        <v>428</v>
      </c>
      <c r="H41" s="304"/>
      <c r="I41" s="304"/>
      <c r="J41" s="304"/>
      <c r="K41" s="302"/>
    </row>
    <row r="42" s="1" customFormat="1" ht="15" customHeight="1">
      <c r="B42" s="305"/>
      <c r="C42" s="306"/>
      <c r="D42" s="304"/>
      <c r="E42" s="307" t="s">
        <v>429</v>
      </c>
      <c r="F42" s="304"/>
      <c r="G42" s="304" t="s">
        <v>430</v>
      </c>
      <c r="H42" s="304"/>
      <c r="I42" s="304"/>
      <c r="J42" s="304"/>
      <c r="K42" s="302"/>
    </row>
    <row r="43" s="1" customFormat="1" ht="15" customHeight="1">
      <c r="B43" s="305"/>
      <c r="C43" s="306"/>
      <c r="D43" s="304"/>
      <c r="E43" s="307"/>
      <c r="F43" s="304"/>
      <c r="G43" s="304" t="s">
        <v>431</v>
      </c>
      <c r="H43" s="304"/>
      <c r="I43" s="304"/>
      <c r="J43" s="304"/>
      <c r="K43" s="302"/>
    </row>
    <row r="44" s="1" customFormat="1" ht="15" customHeight="1">
      <c r="B44" s="305"/>
      <c r="C44" s="306"/>
      <c r="D44" s="304"/>
      <c r="E44" s="307" t="s">
        <v>432</v>
      </c>
      <c r="F44" s="304"/>
      <c r="G44" s="304" t="s">
        <v>433</v>
      </c>
      <c r="H44" s="304"/>
      <c r="I44" s="304"/>
      <c r="J44" s="304"/>
      <c r="K44" s="302"/>
    </row>
    <row r="45" s="1" customFormat="1" ht="15" customHeight="1">
      <c r="B45" s="305"/>
      <c r="C45" s="306"/>
      <c r="D45" s="304"/>
      <c r="E45" s="307" t="s">
        <v>116</v>
      </c>
      <c r="F45" s="304"/>
      <c r="G45" s="304" t="s">
        <v>434</v>
      </c>
      <c r="H45" s="304"/>
      <c r="I45" s="304"/>
      <c r="J45" s="304"/>
      <c r="K45" s="302"/>
    </row>
    <row r="46" s="1" customFormat="1" ht="12.75" customHeight="1">
      <c r="B46" s="305"/>
      <c r="C46" s="306"/>
      <c r="D46" s="304"/>
      <c r="E46" s="304"/>
      <c r="F46" s="304"/>
      <c r="G46" s="304"/>
      <c r="H46" s="304"/>
      <c r="I46" s="304"/>
      <c r="J46" s="304"/>
      <c r="K46" s="302"/>
    </row>
    <row r="47" s="1" customFormat="1" ht="15" customHeight="1">
      <c r="B47" s="305"/>
      <c r="C47" s="306"/>
      <c r="D47" s="304" t="s">
        <v>435</v>
      </c>
      <c r="E47" s="304"/>
      <c r="F47" s="304"/>
      <c r="G47" s="304"/>
      <c r="H47" s="304"/>
      <c r="I47" s="304"/>
      <c r="J47" s="304"/>
      <c r="K47" s="302"/>
    </row>
    <row r="48" s="1" customFormat="1" ht="15" customHeight="1">
      <c r="B48" s="305"/>
      <c r="C48" s="306"/>
      <c r="D48" s="306"/>
      <c r="E48" s="304" t="s">
        <v>436</v>
      </c>
      <c r="F48" s="304"/>
      <c r="G48" s="304"/>
      <c r="H48" s="304"/>
      <c r="I48" s="304"/>
      <c r="J48" s="304"/>
      <c r="K48" s="302"/>
    </row>
    <row r="49" s="1" customFormat="1" ht="15" customHeight="1">
      <c r="B49" s="305"/>
      <c r="C49" s="306"/>
      <c r="D49" s="306"/>
      <c r="E49" s="304" t="s">
        <v>437</v>
      </c>
      <c r="F49" s="304"/>
      <c r="G49" s="304"/>
      <c r="H49" s="304"/>
      <c r="I49" s="304"/>
      <c r="J49" s="304"/>
      <c r="K49" s="302"/>
    </row>
    <row r="50" s="1" customFormat="1" ht="15" customHeight="1">
      <c r="B50" s="305"/>
      <c r="C50" s="306"/>
      <c r="D50" s="306"/>
      <c r="E50" s="304" t="s">
        <v>438</v>
      </c>
      <c r="F50" s="304"/>
      <c r="G50" s="304"/>
      <c r="H50" s="304"/>
      <c r="I50" s="304"/>
      <c r="J50" s="304"/>
      <c r="K50" s="302"/>
    </row>
    <row r="51" s="1" customFormat="1" ht="15" customHeight="1">
      <c r="B51" s="305"/>
      <c r="C51" s="306"/>
      <c r="D51" s="304" t="s">
        <v>439</v>
      </c>
      <c r="E51" s="304"/>
      <c r="F51" s="304"/>
      <c r="G51" s="304"/>
      <c r="H51" s="304"/>
      <c r="I51" s="304"/>
      <c r="J51" s="304"/>
      <c r="K51" s="302"/>
    </row>
    <row r="52" s="1" customFormat="1" ht="25.5" customHeight="1">
      <c r="B52" s="300"/>
      <c r="C52" s="301" t="s">
        <v>440</v>
      </c>
      <c r="D52" s="301"/>
      <c r="E52" s="301"/>
      <c r="F52" s="301"/>
      <c r="G52" s="301"/>
      <c r="H52" s="301"/>
      <c r="I52" s="301"/>
      <c r="J52" s="301"/>
      <c r="K52" s="302"/>
    </row>
    <row r="53" s="1" customFormat="1" ht="5.25" customHeight="1">
      <c r="B53" s="300"/>
      <c r="C53" s="303"/>
      <c r="D53" s="303"/>
      <c r="E53" s="303"/>
      <c r="F53" s="303"/>
      <c r="G53" s="303"/>
      <c r="H53" s="303"/>
      <c r="I53" s="303"/>
      <c r="J53" s="303"/>
      <c r="K53" s="302"/>
    </row>
    <row r="54" s="1" customFormat="1" ht="15" customHeight="1">
      <c r="B54" s="300"/>
      <c r="C54" s="304" t="s">
        <v>441</v>
      </c>
      <c r="D54" s="304"/>
      <c r="E54" s="304"/>
      <c r="F54" s="304"/>
      <c r="G54" s="304"/>
      <c r="H54" s="304"/>
      <c r="I54" s="304"/>
      <c r="J54" s="304"/>
      <c r="K54" s="302"/>
    </row>
    <row r="55" s="1" customFormat="1" ht="15" customHeight="1">
      <c r="B55" s="300"/>
      <c r="C55" s="304" t="s">
        <v>442</v>
      </c>
      <c r="D55" s="304"/>
      <c r="E55" s="304"/>
      <c r="F55" s="304"/>
      <c r="G55" s="304"/>
      <c r="H55" s="304"/>
      <c r="I55" s="304"/>
      <c r="J55" s="304"/>
      <c r="K55" s="302"/>
    </row>
    <row r="56" s="1" customFormat="1" ht="12.75" customHeight="1">
      <c r="B56" s="300"/>
      <c r="C56" s="304"/>
      <c r="D56" s="304"/>
      <c r="E56" s="304"/>
      <c r="F56" s="304"/>
      <c r="G56" s="304"/>
      <c r="H56" s="304"/>
      <c r="I56" s="304"/>
      <c r="J56" s="304"/>
      <c r="K56" s="302"/>
    </row>
    <row r="57" s="1" customFormat="1" ht="15" customHeight="1">
      <c r="B57" s="300"/>
      <c r="C57" s="304" t="s">
        <v>443</v>
      </c>
      <c r="D57" s="304"/>
      <c r="E57" s="304"/>
      <c r="F57" s="304"/>
      <c r="G57" s="304"/>
      <c r="H57" s="304"/>
      <c r="I57" s="304"/>
      <c r="J57" s="304"/>
      <c r="K57" s="302"/>
    </row>
    <row r="58" s="1" customFormat="1" ht="15" customHeight="1">
      <c r="B58" s="300"/>
      <c r="C58" s="306"/>
      <c r="D58" s="304" t="s">
        <v>444</v>
      </c>
      <c r="E58" s="304"/>
      <c r="F58" s="304"/>
      <c r="G58" s="304"/>
      <c r="H58" s="304"/>
      <c r="I58" s="304"/>
      <c r="J58" s="304"/>
      <c r="K58" s="302"/>
    </row>
    <row r="59" s="1" customFormat="1" ht="15" customHeight="1">
      <c r="B59" s="300"/>
      <c r="C59" s="306"/>
      <c r="D59" s="304" t="s">
        <v>445</v>
      </c>
      <c r="E59" s="304"/>
      <c r="F59" s="304"/>
      <c r="G59" s="304"/>
      <c r="H59" s="304"/>
      <c r="I59" s="304"/>
      <c r="J59" s="304"/>
      <c r="K59" s="302"/>
    </row>
    <row r="60" s="1" customFormat="1" ht="15" customHeight="1">
      <c r="B60" s="300"/>
      <c r="C60" s="306"/>
      <c r="D60" s="304" t="s">
        <v>446</v>
      </c>
      <c r="E60" s="304"/>
      <c r="F60" s="304"/>
      <c r="G60" s="304"/>
      <c r="H60" s="304"/>
      <c r="I60" s="304"/>
      <c r="J60" s="304"/>
      <c r="K60" s="302"/>
    </row>
    <row r="61" s="1" customFormat="1" ht="15" customHeight="1">
      <c r="B61" s="300"/>
      <c r="C61" s="306"/>
      <c r="D61" s="304" t="s">
        <v>447</v>
      </c>
      <c r="E61" s="304"/>
      <c r="F61" s="304"/>
      <c r="G61" s="304"/>
      <c r="H61" s="304"/>
      <c r="I61" s="304"/>
      <c r="J61" s="304"/>
      <c r="K61" s="302"/>
    </row>
    <row r="62" s="1" customFormat="1" ht="15" customHeight="1">
      <c r="B62" s="300"/>
      <c r="C62" s="306"/>
      <c r="D62" s="309" t="s">
        <v>448</v>
      </c>
      <c r="E62" s="309"/>
      <c r="F62" s="309"/>
      <c r="G62" s="309"/>
      <c r="H62" s="309"/>
      <c r="I62" s="309"/>
      <c r="J62" s="309"/>
      <c r="K62" s="302"/>
    </row>
    <row r="63" s="1" customFormat="1" ht="15" customHeight="1">
      <c r="B63" s="300"/>
      <c r="C63" s="306"/>
      <c r="D63" s="304" t="s">
        <v>449</v>
      </c>
      <c r="E63" s="304"/>
      <c r="F63" s="304"/>
      <c r="G63" s="304"/>
      <c r="H63" s="304"/>
      <c r="I63" s="304"/>
      <c r="J63" s="304"/>
      <c r="K63" s="302"/>
    </row>
    <row r="64" s="1" customFormat="1" ht="12.75" customHeight="1">
      <c r="B64" s="300"/>
      <c r="C64" s="306"/>
      <c r="D64" s="306"/>
      <c r="E64" s="310"/>
      <c r="F64" s="306"/>
      <c r="G64" s="306"/>
      <c r="H64" s="306"/>
      <c r="I64" s="306"/>
      <c r="J64" s="306"/>
      <c r="K64" s="302"/>
    </row>
    <row r="65" s="1" customFormat="1" ht="15" customHeight="1">
      <c r="B65" s="300"/>
      <c r="C65" s="306"/>
      <c r="D65" s="304" t="s">
        <v>450</v>
      </c>
      <c r="E65" s="304"/>
      <c r="F65" s="304"/>
      <c r="G65" s="304"/>
      <c r="H65" s="304"/>
      <c r="I65" s="304"/>
      <c r="J65" s="304"/>
      <c r="K65" s="302"/>
    </row>
    <row r="66" s="1" customFormat="1" ht="15" customHeight="1">
      <c r="B66" s="300"/>
      <c r="C66" s="306"/>
      <c r="D66" s="309" t="s">
        <v>451</v>
      </c>
      <c r="E66" s="309"/>
      <c r="F66" s="309"/>
      <c r="G66" s="309"/>
      <c r="H66" s="309"/>
      <c r="I66" s="309"/>
      <c r="J66" s="309"/>
      <c r="K66" s="302"/>
    </row>
    <row r="67" s="1" customFormat="1" ht="15" customHeight="1">
      <c r="B67" s="300"/>
      <c r="C67" s="306"/>
      <c r="D67" s="304" t="s">
        <v>452</v>
      </c>
      <c r="E67" s="304"/>
      <c r="F67" s="304"/>
      <c r="G67" s="304"/>
      <c r="H67" s="304"/>
      <c r="I67" s="304"/>
      <c r="J67" s="304"/>
      <c r="K67" s="302"/>
    </row>
    <row r="68" s="1" customFormat="1" ht="15" customHeight="1">
      <c r="B68" s="300"/>
      <c r="C68" s="306"/>
      <c r="D68" s="304" t="s">
        <v>453</v>
      </c>
      <c r="E68" s="304"/>
      <c r="F68" s="304"/>
      <c r="G68" s="304"/>
      <c r="H68" s="304"/>
      <c r="I68" s="304"/>
      <c r="J68" s="304"/>
      <c r="K68" s="302"/>
    </row>
    <row r="69" s="1" customFormat="1" ht="15" customHeight="1">
      <c r="B69" s="300"/>
      <c r="C69" s="306"/>
      <c r="D69" s="304" t="s">
        <v>454</v>
      </c>
      <c r="E69" s="304"/>
      <c r="F69" s="304"/>
      <c r="G69" s="304"/>
      <c r="H69" s="304"/>
      <c r="I69" s="304"/>
      <c r="J69" s="304"/>
      <c r="K69" s="302"/>
    </row>
    <row r="70" s="1" customFormat="1" ht="15" customHeight="1">
      <c r="B70" s="300"/>
      <c r="C70" s="306"/>
      <c r="D70" s="304" t="s">
        <v>455</v>
      </c>
      <c r="E70" s="304"/>
      <c r="F70" s="304"/>
      <c r="G70" s="304"/>
      <c r="H70" s="304"/>
      <c r="I70" s="304"/>
      <c r="J70" s="304"/>
      <c r="K70" s="302"/>
    </row>
    <row r="71" s="1" customFormat="1" ht="12.75" customHeight="1">
      <c r="B71" s="311"/>
      <c r="C71" s="312"/>
      <c r="D71" s="312"/>
      <c r="E71" s="312"/>
      <c r="F71" s="312"/>
      <c r="G71" s="312"/>
      <c r="H71" s="312"/>
      <c r="I71" s="312"/>
      <c r="J71" s="312"/>
      <c r="K71" s="313"/>
    </row>
    <row r="72" s="1" customFormat="1" ht="18.75" customHeight="1">
      <c r="B72" s="314"/>
      <c r="C72" s="314"/>
      <c r="D72" s="314"/>
      <c r="E72" s="314"/>
      <c r="F72" s="314"/>
      <c r="G72" s="314"/>
      <c r="H72" s="314"/>
      <c r="I72" s="314"/>
      <c r="J72" s="314"/>
      <c r="K72" s="315"/>
    </row>
    <row r="73" s="1" customFormat="1" ht="18.75" customHeight="1">
      <c r="B73" s="315"/>
      <c r="C73" s="315"/>
      <c r="D73" s="315"/>
      <c r="E73" s="315"/>
      <c r="F73" s="315"/>
      <c r="G73" s="315"/>
      <c r="H73" s="315"/>
      <c r="I73" s="315"/>
      <c r="J73" s="315"/>
      <c r="K73" s="315"/>
    </row>
    <row r="74" s="1" customFormat="1" ht="7.5" customHeight="1">
      <c r="B74" s="316"/>
      <c r="C74" s="317"/>
      <c r="D74" s="317"/>
      <c r="E74" s="317"/>
      <c r="F74" s="317"/>
      <c r="G74" s="317"/>
      <c r="H74" s="317"/>
      <c r="I74" s="317"/>
      <c r="J74" s="317"/>
      <c r="K74" s="318"/>
    </row>
    <row r="75" s="1" customFormat="1" ht="45" customHeight="1">
      <c r="B75" s="319"/>
      <c r="C75" s="320" t="s">
        <v>456</v>
      </c>
      <c r="D75" s="320"/>
      <c r="E75" s="320"/>
      <c r="F75" s="320"/>
      <c r="G75" s="320"/>
      <c r="H75" s="320"/>
      <c r="I75" s="320"/>
      <c r="J75" s="320"/>
      <c r="K75" s="321"/>
    </row>
    <row r="76" s="1" customFormat="1" ht="17.25" customHeight="1">
      <c r="B76" s="319"/>
      <c r="C76" s="322" t="s">
        <v>457</v>
      </c>
      <c r="D76" s="322"/>
      <c r="E76" s="322"/>
      <c r="F76" s="322" t="s">
        <v>458</v>
      </c>
      <c r="G76" s="323"/>
      <c r="H76" s="322" t="s">
        <v>54</v>
      </c>
      <c r="I76" s="322" t="s">
        <v>57</v>
      </c>
      <c r="J76" s="322" t="s">
        <v>459</v>
      </c>
      <c r="K76" s="321"/>
    </row>
    <row r="77" s="1" customFormat="1" ht="17.25" customHeight="1">
      <c r="B77" s="319"/>
      <c r="C77" s="324" t="s">
        <v>460</v>
      </c>
      <c r="D77" s="324"/>
      <c r="E77" s="324"/>
      <c r="F77" s="325" t="s">
        <v>461</v>
      </c>
      <c r="G77" s="326"/>
      <c r="H77" s="324"/>
      <c r="I77" s="324"/>
      <c r="J77" s="324" t="s">
        <v>462</v>
      </c>
      <c r="K77" s="321"/>
    </row>
    <row r="78" s="1" customFormat="1" ht="5.25" customHeight="1">
      <c r="B78" s="319"/>
      <c r="C78" s="327"/>
      <c r="D78" s="327"/>
      <c r="E78" s="327"/>
      <c r="F78" s="327"/>
      <c r="G78" s="328"/>
      <c r="H78" s="327"/>
      <c r="I78" s="327"/>
      <c r="J78" s="327"/>
      <c r="K78" s="321"/>
    </row>
    <row r="79" s="1" customFormat="1" ht="15" customHeight="1">
      <c r="B79" s="319"/>
      <c r="C79" s="307" t="s">
        <v>53</v>
      </c>
      <c r="D79" s="329"/>
      <c r="E79" s="329"/>
      <c r="F79" s="330" t="s">
        <v>463</v>
      </c>
      <c r="G79" s="331"/>
      <c r="H79" s="307" t="s">
        <v>464</v>
      </c>
      <c r="I79" s="307" t="s">
        <v>465</v>
      </c>
      <c r="J79" s="307">
        <v>20</v>
      </c>
      <c r="K79" s="321"/>
    </row>
    <row r="80" s="1" customFormat="1" ht="15" customHeight="1">
      <c r="B80" s="319"/>
      <c r="C80" s="307" t="s">
        <v>466</v>
      </c>
      <c r="D80" s="307"/>
      <c r="E80" s="307"/>
      <c r="F80" s="330" t="s">
        <v>463</v>
      </c>
      <c r="G80" s="331"/>
      <c r="H80" s="307" t="s">
        <v>467</v>
      </c>
      <c r="I80" s="307" t="s">
        <v>465</v>
      </c>
      <c r="J80" s="307">
        <v>120</v>
      </c>
      <c r="K80" s="321"/>
    </row>
    <row r="81" s="1" customFormat="1" ht="15" customHeight="1">
      <c r="B81" s="332"/>
      <c r="C81" s="307" t="s">
        <v>468</v>
      </c>
      <c r="D81" s="307"/>
      <c r="E81" s="307"/>
      <c r="F81" s="330" t="s">
        <v>469</v>
      </c>
      <c r="G81" s="331"/>
      <c r="H81" s="307" t="s">
        <v>470</v>
      </c>
      <c r="I81" s="307" t="s">
        <v>465</v>
      </c>
      <c r="J81" s="307">
        <v>50</v>
      </c>
      <c r="K81" s="321"/>
    </row>
    <row r="82" s="1" customFormat="1" ht="15" customHeight="1">
      <c r="B82" s="332"/>
      <c r="C82" s="307" t="s">
        <v>471</v>
      </c>
      <c r="D82" s="307"/>
      <c r="E82" s="307"/>
      <c r="F82" s="330" t="s">
        <v>463</v>
      </c>
      <c r="G82" s="331"/>
      <c r="H82" s="307" t="s">
        <v>472</v>
      </c>
      <c r="I82" s="307" t="s">
        <v>473</v>
      </c>
      <c r="J82" s="307"/>
      <c r="K82" s="321"/>
    </row>
    <row r="83" s="1" customFormat="1" ht="15" customHeight="1">
      <c r="B83" s="332"/>
      <c r="C83" s="333" t="s">
        <v>474</v>
      </c>
      <c r="D83" s="333"/>
      <c r="E83" s="333"/>
      <c r="F83" s="334" t="s">
        <v>469</v>
      </c>
      <c r="G83" s="333"/>
      <c r="H83" s="333" t="s">
        <v>475</v>
      </c>
      <c r="I83" s="333" t="s">
        <v>465</v>
      </c>
      <c r="J83" s="333">
        <v>15</v>
      </c>
      <c r="K83" s="321"/>
    </row>
    <row r="84" s="1" customFormat="1" ht="15" customHeight="1">
      <c r="B84" s="332"/>
      <c r="C84" s="333" t="s">
        <v>476</v>
      </c>
      <c r="D84" s="333"/>
      <c r="E84" s="333"/>
      <c r="F84" s="334" t="s">
        <v>469</v>
      </c>
      <c r="G84" s="333"/>
      <c r="H84" s="333" t="s">
        <v>477</v>
      </c>
      <c r="I84" s="333" t="s">
        <v>465</v>
      </c>
      <c r="J84" s="333">
        <v>15</v>
      </c>
      <c r="K84" s="321"/>
    </row>
    <row r="85" s="1" customFormat="1" ht="15" customHeight="1">
      <c r="B85" s="332"/>
      <c r="C85" s="333" t="s">
        <v>478</v>
      </c>
      <c r="D85" s="333"/>
      <c r="E85" s="333"/>
      <c r="F85" s="334" t="s">
        <v>469</v>
      </c>
      <c r="G85" s="333"/>
      <c r="H85" s="333" t="s">
        <v>479</v>
      </c>
      <c r="I85" s="333" t="s">
        <v>465</v>
      </c>
      <c r="J85" s="333">
        <v>20</v>
      </c>
      <c r="K85" s="321"/>
    </row>
    <row r="86" s="1" customFormat="1" ht="15" customHeight="1">
      <c r="B86" s="332"/>
      <c r="C86" s="333" t="s">
        <v>480</v>
      </c>
      <c r="D86" s="333"/>
      <c r="E86" s="333"/>
      <c r="F86" s="334" t="s">
        <v>469</v>
      </c>
      <c r="G86" s="333"/>
      <c r="H86" s="333" t="s">
        <v>481</v>
      </c>
      <c r="I86" s="333" t="s">
        <v>465</v>
      </c>
      <c r="J86" s="333">
        <v>20</v>
      </c>
      <c r="K86" s="321"/>
    </row>
    <row r="87" s="1" customFormat="1" ht="15" customHeight="1">
      <c r="B87" s="332"/>
      <c r="C87" s="307" t="s">
        <v>482</v>
      </c>
      <c r="D87" s="307"/>
      <c r="E87" s="307"/>
      <c r="F87" s="330" t="s">
        <v>469</v>
      </c>
      <c r="G87" s="331"/>
      <c r="H87" s="307" t="s">
        <v>483</v>
      </c>
      <c r="I87" s="307" t="s">
        <v>465</v>
      </c>
      <c r="J87" s="307">
        <v>50</v>
      </c>
      <c r="K87" s="321"/>
    </row>
    <row r="88" s="1" customFormat="1" ht="15" customHeight="1">
      <c r="B88" s="332"/>
      <c r="C88" s="307" t="s">
        <v>484</v>
      </c>
      <c r="D88" s="307"/>
      <c r="E88" s="307"/>
      <c r="F88" s="330" t="s">
        <v>469</v>
      </c>
      <c r="G88" s="331"/>
      <c r="H88" s="307" t="s">
        <v>485</v>
      </c>
      <c r="I88" s="307" t="s">
        <v>465</v>
      </c>
      <c r="J88" s="307">
        <v>20</v>
      </c>
      <c r="K88" s="321"/>
    </row>
    <row r="89" s="1" customFormat="1" ht="15" customHeight="1">
      <c r="B89" s="332"/>
      <c r="C89" s="307" t="s">
        <v>486</v>
      </c>
      <c r="D89" s="307"/>
      <c r="E89" s="307"/>
      <c r="F89" s="330" t="s">
        <v>469</v>
      </c>
      <c r="G89" s="331"/>
      <c r="H89" s="307" t="s">
        <v>487</v>
      </c>
      <c r="I89" s="307" t="s">
        <v>465</v>
      </c>
      <c r="J89" s="307">
        <v>20</v>
      </c>
      <c r="K89" s="321"/>
    </row>
    <row r="90" s="1" customFormat="1" ht="15" customHeight="1">
      <c r="B90" s="332"/>
      <c r="C90" s="307" t="s">
        <v>488</v>
      </c>
      <c r="D90" s="307"/>
      <c r="E90" s="307"/>
      <c r="F90" s="330" t="s">
        <v>469</v>
      </c>
      <c r="G90" s="331"/>
      <c r="H90" s="307" t="s">
        <v>489</v>
      </c>
      <c r="I90" s="307" t="s">
        <v>465</v>
      </c>
      <c r="J90" s="307">
        <v>50</v>
      </c>
      <c r="K90" s="321"/>
    </row>
    <row r="91" s="1" customFormat="1" ht="15" customHeight="1">
      <c r="B91" s="332"/>
      <c r="C91" s="307" t="s">
        <v>490</v>
      </c>
      <c r="D91" s="307"/>
      <c r="E91" s="307"/>
      <c r="F91" s="330" t="s">
        <v>469</v>
      </c>
      <c r="G91" s="331"/>
      <c r="H91" s="307" t="s">
        <v>490</v>
      </c>
      <c r="I91" s="307" t="s">
        <v>465</v>
      </c>
      <c r="J91" s="307">
        <v>50</v>
      </c>
      <c r="K91" s="321"/>
    </row>
    <row r="92" s="1" customFormat="1" ht="15" customHeight="1">
      <c r="B92" s="332"/>
      <c r="C92" s="307" t="s">
        <v>491</v>
      </c>
      <c r="D92" s="307"/>
      <c r="E92" s="307"/>
      <c r="F92" s="330" t="s">
        <v>469</v>
      </c>
      <c r="G92" s="331"/>
      <c r="H92" s="307" t="s">
        <v>492</v>
      </c>
      <c r="I92" s="307" t="s">
        <v>465</v>
      </c>
      <c r="J92" s="307">
        <v>255</v>
      </c>
      <c r="K92" s="321"/>
    </row>
    <row r="93" s="1" customFormat="1" ht="15" customHeight="1">
      <c r="B93" s="332"/>
      <c r="C93" s="307" t="s">
        <v>493</v>
      </c>
      <c r="D93" s="307"/>
      <c r="E93" s="307"/>
      <c r="F93" s="330" t="s">
        <v>463</v>
      </c>
      <c r="G93" s="331"/>
      <c r="H93" s="307" t="s">
        <v>494</v>
      </c>
      <c r="I93" s="307" t="s">
        <v>495</v>
      </c>
      <c r="J93" s="307"/>
      <c r="K93" s="321"/>
    </row>
    <row r="94" s="1" customFormat="1" ht="15" customHeight="1">
      <c r="B94" s="332"/>
      <c r="C94" s="307" t="s">
        <v>496</v>
      </c>
      <c r="D94" s="307"/>
      <c r="E94" s="307"/>
      <c r="F94" s="330" t="s">
        <v>463</v>
      </c>
      <c r="G94" s="331"/>
      <c r="H94" s="307" t="s">
        <v>497</v>
      </c>
      <c r="I94" s="307" t="s">
        <v>498</v>
      </c>
      <c r="J94" s="307"/>
      <c r="K94" s="321"/>
    </row>
    <row r="95" s="1" customFormat="1" ht="15" customHeight="1">
      <c r="B95" s="332"/>
      <c r="C95" s="307" t="s">
        <v>499</v>
      </c>
      <c r="D95" s="307"/>
      <c r="E95" s="307"/>
      <c r="F95" s="330" t="s">
        <v>463</v>
      </c>
      <c r="G95" s="331"/>
      <c r="H95" s="307" t="s">
        <v>499</v>
      </c>
      <c r="I95" s="307" t="s">
        <v>498</v>
      </c>
      <c r="J95" s="307"/>
      <c r="K95" s="321"/>
    </row>
    <row r="96" s="1" customFormat="1" ht="15" customHeight="1">
      <c r="B96" s="332"/>
      <c r="C96" s="307" t="s">
        <v>38</v>
      </c>
      <c r="D96" s="307"/>
      <c r="E96" s="307"/>
      <c r="F96" s="330" t="s">
        <v>463</v>
      </c>
      <c r="G96" s="331"/>
      <c r="H96" s="307" t="s">
        <v>500</v>
      </c>
      <c r="I96" s="307" t="s">
        <v>498</v>
      </c>
      <c r="J96" s="307"/>
      <c r="K96" s="321"/>
    </row>
    <row r="97" s="1" customFormat="1" ht="15" customHeight="1">
      <c r="B97" s="332"/>
      <c r="C97" s="307" t="s">
        <v>48</v>
      </c>
      <c r="D97" s="307"/>
      <c r="E97" s="307"/>
      <c r="F97" s="330" t="s">
        <v>463</v>
      </c>
      <c r="G97" s="331"/>
      <c r="H97" s="307" t="s">
        <v>501</v>
      </c>
      <c r="I97" s="307" t="s">
        <v>498</v>
      </c>
      <c r="J97" s="307"/>
      <c r="K97" s="321"/>
    </row>
    <row r="98" s="1" customFormat="1" ht="15" customHeight="1">
      <c r="B98" s="335"/>
      <c r="C98" s="336"/>
      <c r="D98" s="336"/>
      <c r="E98" s="336"/>
      <c r="F98" s="336"/>
      <c r="G98" s="336"/>
      <c r="H98" s="336"/>
      <c r="I98" s="336"/>
      <c r="J98" s="336"/>
      <c r="K98" s="337"/>
    </row>
    <row r="99" s="1" customFormat="1" ht="18.75" customHeight="1">
      <c r="B99" s="338"/>
      <c r="C99" s="339"/>
      <c r="D99" s="339"/>
      <c r="E99" s="339"/>
      <c r="F99" s="339"/>
      <c r="G99" s="339"/>
      <c r="H99" s="339"/>
      <c r="I99" s="339"/>
      <c r="J99" s="339"/>
      <c r="K99" s="338"/>
    </row>
    <row r="100" s="1" customFormat="1" ht="18.75" customHeight="1">
      <c r="B100" s="315"/>
      <c r="C100" s="315"/>
      <c r="D100" s="315"/>
      <c r="E100" s="315"/>
      <c r="F100" s="315"/>
      <c r="G100" s="315"/>
      <c r="H100" s="315"/>
      <c r="I100" s="315"/>
      <c r="J100" s="315"/>
      <c r="K100" s="315"/>
    </row>
    <row r="101" s="1" customFormat="1" ht="7.5" customHeight="1">
      <c r="B101" s="316"/>
      <c r="C101" s="317"/>
      <c r="D101" s="317"/>
      <c r="E101" s="317"/>
      <c r="F101" s="317"/>
      <c r="G101" s="317"/>
      <c r="H101" s="317"/>
      <c r="I101" s="317"/>
      <c r="J101" s="317"/>
      <c r="K101" s="318"/>
    </row>
    <row r="102" s="1" customFormat="1" ht="45" customHeight="1">
      <c r="B102" s="319"/>
      <c r="C102" s="320" t="s">
        <v>502</v>
      </c>
      <c r="D102" s="320"/>
      <c r="E102" s="320"/>
      <c r="F102" s="320"/>
      <c r="G102" s="320"/>
      <c r="H102" s="320"/>
      <c r="I102" s="320"/>
      <c r="J102" s="320"/>
      <c r="K102" s="321"/>
    </row>
    <row r="103" s="1" customFormat="1" ht="17.25" customHeight="1">
      <c r="B103" s="319"/>
      <c r="C103" s="322" t="s">
        <v>457</v>
      </c>
      <c r="D103" s="322"/>
      <c r="E103" s="322"/>
      <c r="F103" s="322" t="s">
        <v>458</v>
      </c>
      <c r="G103" s="323"/>
      <c r="H103" s="322" t="s">
        <v>54</v>
      </c>
      <c r="I103" s="322" t="s">
        <v>57</v>
      </c>
      <c r="J103" s="322" t="s">
        <v>459</v>
      </c>
      <c r="K103" s="321"/>
    </row>
    <row r="104" s="1" customFormat="1" ht="17.25" customHeight="1">
      <c r="B104" s="319"/>
      <c r="C104" s="324" t="s">
        <v>460</v>
      </c>
      <c r="D104" s="324"/>
      <c r="E104" s="324"/>
      <c r="F104" s="325" t="s">
        <v>461</v>
      </c>
      <c r="G104" s="326"/>
      <c r="H104" s="324"/>
      <c r="I104" s="324"/>
      <c r="J104" s="324" t="s">
        <v>462</v>
      </c>
      <c r="K104" s="321"/>
    </row>
    <row r="105" s="1" customFormat="1" ht="5.25" customHeight="1">
      <c r="B105" s="319"/>
      <c r="C105" s="322"/>
      <c r="D105" s="322"/>
      <c r="E105" s="322"/>
      <c r="F105" s="322"/>
      <c r="G105" s="340"/>
      <c r="H105" s="322"/>
      <c r="I105" s="322"/>
      <c r="J105" s="322"/>
      <c r="K105" s="321"/>
    </row>
    <row r="106" s="1" customFormat="1" ht="15" customHeight="1">
      <c r="B106" s="319"/>
      <c r="C106" s="307" t="s">
        <v>53</v>
      </c>
      <c r="D106" s="329"/>
      <c r="E106" s="329"/>
      <c r="F106" s="330" t="s">
        <v>463</v>
      </c>
      <c r="G106" s="307"/>
      <c r="H106" s="307" t="s">
        <v>503</v>
      </c>
      <c r="I106" s="307" t="s">
        <v>465</v>
      </c>
      <c r="J106" s="307">
        <v>20</v>
      </c>
      <c r="K106" s="321"/>
    </row>
    <row r="107" s="1" customFormat="1" ht="15" customHeight="1">
      <c r="B107" s="319"/>
      <c r="C107" s="307" t="s">
        <v>466</v>
      </c>
      <c r="D107" s="307"/>
      <c r="E107" s="307"/>
      <c r="F107" s="330" t="s">
        <v>463</v>
      </c>
      <c r="G107" s="307"/>
      <c r="H107" s="307" t="s">
        <v>503</v>
      </c>
      <c r="I107" s="307" t="s">
        <v>465</v>
      </c>
      <c r="J107" s="307">
        <v>120</v>
      </c>
      <c r="K107" s="321"/>
    </row>
    <row r="108" s="1" customFormat="1" ht="15" customHeight="1">
      <c r="B108" s="332"/>
      <c r="C108" s="307" t="s">
        <v>468</v>
      </c>
      <c r="D108" s="307"/>
      <c r="E108" s="307"/>
      <c r="F108" s="330" t="s">
        <v>469</v>
      </c>
      <c r="G108" s="307"/>
      <c r="H108" s="307" t="s">
        <v>503</v>
      </c>
      <c r="I108" s="307" t="s">
        <v>465</v>
      </c>
      <c r="J108" s="307">
        <v>50</v>
      </c>
      <c r="K108" s="321"/>
    </row>
    <row r="109" s="1" customFormat="1" ht="15" customHeight="1">
      <c r="B109" s="332"/>
      <c r="C109" s="307" t="s">
        <v>471</v>
      </c>
      <c r="D109" s="307"/>
      <c r="E109" s="307"/>
      <c r="F109" s="330" t="s">
        <v>463</v>
      </c>
      <c r="G109" s="307"/>
      <c r="H109" s="307" t="s">
        <v>503</v>
      </c>
      <c r="I109" s="307" t="s">
        <v>473</v>
      </c>
      <c r="J109" s="307"/>
      <c r="K109" s="321"/>
    </row>
    <row r="110" s="1" customFormat="1" ht="15" customHeight="1">
      <c r="B110" s="332"/>
      <c r="C110" s="307" t="s">
        <v>482</v>
      </c>
      <c r="D110" s="307"/>
      <c r="E110" s="307"/>
      <c r="F110" s="330" t="s">
        <v>469</v>
      </c>
      <c r="G110" s="307"/>
      <c r="H110" s="307" t="s">
        <v>503</v>
      </c>
      <c r="I110" s="307" t="s">
        <v>465</v>
      </c>
      <c r="J110" s="307">
        <v>50</v>
      </c>
      <c r="K110" s="321"/>
    </row>
    <row r="111" s="1" customFormat="1" ht="15" customHeight="1">
      <c r="B111" s="332"/>
      <c r="C111" s="307" t="s">
        <v>490</v>
      </c>
      <c r="D111" s="307"/>
      <c r="E111" s="307"/>
      <c r="F111" s="330" t="s">
        <v>469</v>
      </c>
      <c r="G111" s="307"/>
      <c r="H111" s="307" t="s">
        <v>503</v>
      </c>
      <c r="I111" s="307" t="s">
        <v>465</v>
      </c>
      <c r="J111" s="307">
        <v>50</v>
      </c>
      <c r="K111" s="321"/>
    </row>
    <row r="112" s="1" customFormat="1" ht="15" customHeight="1">
      <c r="B112" s="332"/>
      <c r="C112" s="307" t="s">
        <v>488</v>
      </c>
      <c r="D112" s="307"/>
      <c r="E112" s="307"/>
      <c r="F112" s="330" t="s">
        <v>469</v>
      </c>
      <c r="G112" s="307"/>
      <c r="H112" s="307" t="s">
        <v>503</v>
      </c>
      <c r="I112" s="307" t="s">
        <v>465</v>
      </c>
      <c r="J112" s="307">
        <v>50</v>
      </c>
      <c r="K112" s="321"/>
    </row>
    <row r="113" s="1" customFormat="1" ht="15" customHeight="1">
      <c r="B113" s="332"/>
      <c r="C113" s="307" t="s">
        <v>53</v>
      </c>
      <c r="D113" s="307"/>
      <c r="E113" s="307"/>
      <c r="F113" s="330" t="s">
        <v>463</v>
      </c>
      <c r="G113" s="307"/>
      <c r="H113" s="307" t="s">
        <v>504</v>
      </c>
      <c r="I113" s="307" t="s">
        <v>465</v>
      </c>
      <c r="J113" s="307">
        <v>20</v>
      </c>
      <c r="K113" s="321"/>
    </row>
    <row r="114" s="1" customFormat="1" ht="15" customHeight="1">
      <c r="B114" s="332"/>
      <c r="C114" s="307" t="s">
        <v>505</v>
      </c>
      <c r="D114" s="307"/>
      <c r="E114" s="307"/>
      <c r="F114" s="330" t="s">
        <v>463</v>
      </c>
      <c r="G114" s="307"/>
      <c r="H114" s="307" t="s">
        <v>506</v>
      </c>
      <c r="I114" s="307" t="s">
        <v>465</v>
      </c>
      <c r="J114" s="307">
        <v>120</v>
      </c>
      <c r="K114" s="321"/>
    </row>
    <row r="115" s="1" customFormat="1" ht="15" customHeight="1">
      <c r="B115" s="332"/>
      <c r="C115" s="307" t="s">
        <v>38</v>
      </c>
      <c r="D115" s="307"/>
      <c r="E115" s="307"/>
      <c r="F115" s="330" t="s">
        <v>463</v>
      </c>
      <c r="G115" s="307"/>
      <c r="H115" s="307" t="s">
        <v>507</v>
      </c>
      <c r="I115" s="307" t="s">
        <v>498</v>
      </c>
      <c r="J115" s="307"/>
      <c r="K115" s="321"/>
    </row>
    <row r="116" s="1" customFormat="1" ht="15" customHeight="1">
      <c r="B116" s="332"/>
      <c r="C116" s="307" t="s">
        <v>48</v>
      </c>
      <c r="D116" s="307"/>
      <c r="E116" s="307"/>
      <c r="F116" s="330" t="s">
        <v>463</v>
      </c>
      <c r="G116" s="307"/>
      <c r="H116" s="307" t="s">
        <v>508</v>
      </c>
      <c r="I116" s="307" t="s">
        <v>498</v>
      </c>
      <c r="J116" s="307"/>
      <c r="K116" s="321"/>
    </row>
    <row r="117" s="1" customFormat="1" ht="15" customHeight="1">
      <c r="B117" s="332"/>
      <c r="C117" s="307" t="s">
        <v>57</v>
      </c>
      <c r="D117" s="307"/>
      <c r="E117" s="307"/>
      <c r="F117" s="330" t="s">
        <v>463</v>
      </c>
      <c r="G117" s="307"/>
      <c r="H117" s="307" t="s">
        <v>509</v>
      </c>
      <c r="I117" s="307" t="s">
        <v>510</v>
      </c>
      <c r="J117" s="307"/>
      <c r="K117" s="321"/>
    </row>
    <row r="118" s="1" customFormat="1" ht="15" customHeight="1">
      <c r="B118" s="335"/>
      <c r="C118" s="341"/>
      <c r="D118" s="341"/>
      <c r="E118" s="341"/>
      <c r="F118" s="341"/>
      <c r="G118" s="341"/>
      <c r="H118" s="341"/>
      <c r="I118" s="341"/>
      <c r="J118" s="341"/>
      <c r="K118" s="337"/>
    </row>
    <row r="119" s="1" customFormat="1" ht="18.75" customHeight="1">
      <c r="B119" s="342"/>
      <c r="C119" s="343"/>
      <c r="D119" s="343"/>
      <c r="E119" s="343"/>
      <c r="F119" s="344"/>
      <c r="G119" s="343"/>
      <c r="H119" s="343"/>
      <c r="I119" s="343"/>
      <c r="J119" s="343"/>
      <c r="K119" s="342"/>
    </row>
    <row r="120" s="1" customFormat="1" ht="18.75" customHeight="1">
      <c r="B120" s="315"/>
      <c r="C120" s="315"/>
      <c r="D120" s="315"/>
      <c r="E120" s="315"/>
      <c r="F120" s="315"/>
      <c r="G120" s="315"/>
      <c r="H120" s="315"/>
      <c r="I120" s="315"/>
      <c r="J120" s="315"/>
      <c r="K120" s="315"/>
    </row>
    <row r="121" s="1" customFormat="1" ht="7.5" customHeight="1">
      <c r="B121" s="345"/>
      <c r="C121" s="346"/>
      <c r="D121" s="346"/>
      <c r="E121" s="346"/>
      <c r="F121" s="346"/>
      <c r="G121" s="346"/>
      <c r="H121" s="346"/>
      <c r="I121" s="346"/>
      <c r="J121" s="346"/>
      <c r="K121" s="347"/>
    </row>
    <row r="122" s="1" customFormat="1" ht="45" customHeight="1">
      <c r="B122" s="348"/>
      <c r="C122" s="298" t="s">
        <v>511</v>
      </c>
      <c r="D122" s="298"/>
      <c r="E122" s="298"/>
      <c r="F122" s="298"/>
      <c r="G122" s="298"/>
      <c r="H122" s="298"/>
      <c r="I122" s="298"/>
      <c r="J122" s="298"/>
      <c r="K122" s="349"/>
    </row>
    <row r="123" s="1" customFormat="1" ht="17.25" customHeight="1">
      <c r="B123" s="350"/>
      <c r="C123" s="322" t="s">
        <v>457</v>
      </c>
      <c r="D123" s="322"/>
      <c r="E123" s="322"/>
      <c r="F123" s="322" t="s">
        <v>458</v>
      </c>
      <c r="G123" s="323"/>
      <c r="H123" s="322" t="s">
        <v>54</v>
      </c>
      <c r="I123" s="322" t="s">
        <v>57</v>
      </c>
      <c r="J123" s="322" t="s">
        <v>459</v>
      </c>
      <c r="K123" s="351"/>
    </row>
    <row r="124" s="1" customFormat="1" ht="17.25" customHeight="1">
      <c r="B124" s="350"/>
      <c r="C124" s="324" t="s">
        <v>460</v>
      </c>
      <c r="D124" s="324"/>
      <c r="E124" s="324"/>
      <c r="F124" s="325" t="s">
        <v>461</v>
      </c>
      <c r="G124" s="326"/>
      <c r="H124" s="324"/>
      <c r="I124" s="324"/>
      <c r="J124" s="324" t="s">
        <v>462</v>
      </c>
      <c r="K124" s="351"/>
    </row>
    <row r="125" s="1" customFormat="1" ht="5.25" customHeight="1">
      <c r="B125" s="352"/>
      <c r="C125" s="327"/>
      <c r="D125" s="327"/>
      <c r="E125" s="327"/>
      <c r="F125" s="327"/>
      <c r="G125" s="353"/>
      <c r="H125" s="327"/>
      <c r="I125" s="327"/>
      <c r="J125" s="327"/>
      <c r="K125" s="354"/>
    </row>
    <row r="126" s="1" customFormat="1" ht="15" customHeight="1">
      <c r="B126" s="352"/>
      <c r="C126" s="307" t="s">
        <v>466</v>
      </c>
      <c r="D126" s="329"/>
      <c r="E126" s="329"/>
      <c r="F126" s="330" t="s">
        <v>463</v>
      </c>
      <c r="G126" s="307"/>
      <c r="H126" s="307" t="s">
        <v>503</v>
      </c>
      <c r="I126" s="307" t="s">
        <v>465</v>
      </c>
      <c r="J126" s="307">
        <v>120</v>
      </c>
      <c r="K126" s="355"/>
    </row>
    <row r="127" s="1" customFormat="1" ht="15" customHeight="1">
      <c r="B127" s="352"/>
      <c r="C127" s="307" t="s">
        <v>512</v>
      </c>
      <c r="D127" s="307"/>
      <c r="E127" s="307"/>
      <c r="F127" s="330" t="s">
        <v>463</v>
      </c>
      <c r="G127" s="307"/>
      <c r="H127" s="307" t="s">
        <v>513</v>
      </c>
      <c r="I127" s="307" t="s">
        <v>465</v>
      </c>
      <c r="J127" s="307" t="s">
        <v>514</v>
      </c>
      <c r="K127" s="355"/>
    </row>
    <row r="128" s="1" customFormat="1" ht="15" customHeight="1">
      <c r="B128" s="352"/>
      <c r="C128" s="307" t="s">
        <v>411</v>
      </c>
      <c r="D128" s="307"/>
      <c r="E128" s="307"/>
      <c r="F128" s="330" t="s">
        <v>463</v>
      </c>
      <c r="G128" s="307"/>
      <c r="H128" s="307" t="s">
        <v>515</v>
      </c>
      <c r="I128" s="307" t="s">
        <v>465</v>
      </c>
      <c r="J128" s="307" t="s">
        <v>514</v>
      </c>
      <c r="K128" s="355"/>
    </row>
    <row r="129" s="1" customFormat="1" ht="15" customHeight="1">
      <c r="B129" s="352"/>
      <c r="C129" s="307" t="s">
        <v>474</v>
      </c>
      <c r="D129" s="307"/>
      <c r="E129" s="307"/>
      <c r="F129" s="330" t="s">
        <v>469</v>
      </c>
      <c r="G129" s="307"/>
      <c r="H129" s="307" t="s">
        <v>475</v>
      </c>
      <c r="I129" s="307" t="s">
        <v>465</v>
      </c>
      <c r="J129" s="307">
        <v>15</v>
      </c>
      <c r="K129" s="355"/>
    </row>
    <row r="130" s="1" customFormat="1" ht="15" customHeight="1">
      <c r="B130" s="352"/>
      <c r="C130" s="333" t="s">
        <v>476</v>
      </c>
      <c r="D130" s="333"/>
      <c r="E130" s="333"/>
      <c r="F130" s="334" t="s">
        <v>469</v>
      </c>
      <c r="G130" s="333"/>
      <c r="H130" s="333" t="s">
        <v>477</v>
      </c>
      <c r="I130" s="333" t="s">
        <v>465</v>
      </c>
      <c r="J130" s="333">
        <v>15</v>
      </c>
      <c r="K130" s="355"/>
    </row>
    <row r="131" s="1" customFormat="1" ht="15" customHeight="1">
      <c r="B131" s="352"/>
      <c r="C131" s="333" t="s">
        <v>478</v>
      </c>
      <c r="D131" s="333"/>
      <c r="E131" s="333"/>
      <c r="F131" s="334" t="s">
        <v>469</v>
      </c>
      <c r="G131" s="333"/>
      <c r="H131" s="333" t="s">
        <v>479</v>
      </c>
      <c r="I131" s="333" t="s">
        <v>465</v>
      </c>
      <c r="J131" s="333">
        <v>20</v>
      </c>
      <c r="K131" s="355"/>
    </row>
    <row r="132" s="1" customFormat="1" ht="15" customHeight="1">
      <c r="B132" s="352"/>
      <c r="C132" s="333" t="s">
        <v>480</v>
      </c>
      <c r="D132" s="333"/>
      <c r="E132" s="333"/>
      <c r="F132" s="334" t="s">
        <v>469</v>
      </c>
      <c r="G132" s="333"/>
      <c r="H132" s="333" t="s">
        <v>481</v>
      </c>
      <c r="I132" s="333" t="s">
        <v>465</v>
      </c>
      <c r="J132" s="333">
        <v>20</v>
      </c>
      <c r="K132" s="355"/>
    </row>
    <row r="133" s="1" customFormat="1" ht="15" customHeight="1">
      <c r="B133" s="352"/>
      <c r="C133" s="307" t="s">
        <v>468</v>
      </c>
      <c r="D133" s="307"/>
      <c r="E133" s="307"/>
      <c r="F133" s="330" t="s">
        <v>469</v>
      </c>
      <c r="G133" s="307"/>
      <c r="H133" s="307" t="s">
        <v>503</v>
      </c>
      <c r="I133" s="307" t="s">
        <v>465</v>
      </c>
      <c r="J133" s="307">
        <v>50</v>
      </c>
      <c r="K133" s="355"/>
    </row>
    <row r="134" s="1" customFormat="1" ht="15" customHeight="1">
      <c r="B134" s="352"/>
      <c r="C134" s="307" t="s">
        <v>482</v>
      </c>
      <c r="D134" s="307"/>
      <c r="E134" s="307"/>
      <c r="F134" s="330" t="s">
        <v>469</v>
      </c>
      <c r="G134" s="307"/>
      <c r="H134" s="307" t="s">
        <v>503</v>
      </c>
      <c r="I134" s="307" t="s">
        <v>465</v>
      </c>
      <c r="J134" s="307">
        <v>50</v>
      </c>
      <c r="K134" s="355"/>
    </row>
    <row r="135" s="1" customFormat="1" ht="15" customHeight="1">
      <c r="B135" s="352"/>
      <c r="C135" s="307" t="s">
        <v>488</v>
      </c>
      <c r="D135" s="307"/>
      <c r="E135" s="307"/>
      <c r="F135" s="330" t="s">
        <v>469</v>
      </c>
      <c r="G135" s="307"/>
      <c r="H135" s="307" t="s">
        <v>503</v>
      </c>
      <c r="I135" s="307" t="s">
        <v>465</v>
      </c>
      <c r="J135" s="307">
        <v>50</v>
      </c>
      <c r="K135" s="355"/>
    </row>
    <row r="136" s="1" customFormat="1" ht="15" customHeight="1">
      <c r="B136" s="352"/>
      <c r="C136" s="307" t="s">
        <v>490</v>
      </c>
      <c r="D136" s="307"/>
      <c r="E136" s="307"/>
      <c r="F136" s="330" t="s">
        <v>469</v>
      </c>
      <c r="G136" s="307"/>
      <c r="H136" s="307" t="s">
        <v>503</v>
      </c>
      <c r="I136" s="307" t="s">
        <v>465</v>
      </c>
      <c r="J136" s="307">
        <v>50</v>
      </c>
      <c r="K136" s="355"/>
    </row>
    <row r="137" s="1" customFormat="1" ht="15" customHeight="1">
      <c r="B137" s="352"/>
      <c r="C137" s="307" t="s">
        <v>491</v>
      </c>
      <c r="D137" s="307"/>
      <c r="E137" s="307"/>
      <c r="F137" s="330" t="s">
        <v>469</v>
      </c>
      <c r="G137" s="307"/>
      <c r="H137" s="307" t="s">
        <v>516</v>
      </c>
      <c r="I137" s="307" t="s">
        <v>465</v>
      </c>
      <c r="J137" s="307">
        <v>255</v>
      </c>
      <c r="K137" s="355"/>
    </row>
    <row r="138" s="1" customFormat="1" ht="15" customHeight="1">
      <c r="B138" s="352"/>
      <c r="C138" s="307" t="s">
        <v>493</v>
      </c>
      <c r="D138" s="307"/>
      <c r="E138" s="307"/>
      <c r="F138" s="330" t="s">
        <v>463</v>
      </c>
      <c r="G138" s="307"/>
      <c r="H138" s="307" t="s">
        <v>517</v>
      </c>
      <c r="I138" s="307" t="s">
        <v>495</v>
      </c>
      <c r="J138" s="307"/>
      <c r="K138" s="355"/>
    </row>
    <row r="139" s="1" customFormat="1" ht="15" customHeight="1">
      <c r="B139" s="352"/>
      <c r="C139" s="307" t="s">
        <v>496</v>
      </c>
      <c r="D139" s="307"/>
      <c r="E139" s="307"/>
      <c r="F139" s="330" t="s">
        <v>463</v>
      </c>
      <c r="G139" s="307"/>
      <c r="H139" s="307" t="s">
        <v>518</v>
      </c>
      <c r="I139" s="307" t="s">
        <v>498</v>
      </c>
      <c r="J139" s="307"/>
      <c r="K139" s="355"/>
    </row>
    <row r="140" s="1" customFormat="1" ht="15" customHeight="1">
      <c r="B140" s="352"/>
      <c r="C140" s="307" t="s">
        <v>499</v>
      </c>
      <c r="D140" s="307"/>
      <c r="E140" s="307"/>
      <c r="F140" s="330" t="s">
        <v>463</v>
      </c>
      <c r="G140" s="307"/>
      <c r="H140" s="307" t="s">
        <v>499</v>
      </c>
      <c r="I140" s="307" t="s">
        <v>498</v>
      </c>
      <c r="J140" s="307"/>
      <c r="K140" s="355"/>
    </row>
    <row r="141" s="1" customFormat="1" ht="15" customHeight="1">
      <c r="B141" s="352"/>
      <c r="C141" s="307" t="s">
        <v>38</v>
      </c>
      <c r="D141" s="307"/>
      <c r="E141" s="307"/>
      <c r="F141" s="330" t="s">
        <v>463</v>
      </c>
      <c r="G141" s="307"/>
      <c r="H141" s="307" t="s">
        <v>519</v>
      </c>
      <c r="I141" s="307" t="s">
        <v>498</v>
      </c>
      <c r="J141" s="307"/>
      <c r="K141" s="355"/>
    </row>
    <row r="142" s="1" customFormat="1" ht="15" customHeight="1">
      <c r="B142" s="352"/>
      <c r="C142" s="307" t="s">
        <v>520</v>
      </c>
      <c r="D142" s="307"/>
      <c r="E142" s="307"/>
      <c r="F142" s="330" t="s">
        <v>463</v>
      </c>
      <c r="G142" s="307"/>
      <c r="H142" s="307" t="s">
        <v>521</v>
      </c>
      <c r="I142" s="307" t="s">
        <v>498</v>
      </c>
      <c r="J142" s="307"/>
      <c r="K142" s="355"/>
    </row>
    <row r="143" s="1" customFormat="1" ht="15" customHeight="1">
      <c r="B143" s="356"/>
      <c r="C143" s="357"/>
      <c r="D143" s="357"/>
      <c r="E143" s="357"/>
      <c r="F143" s="357"/>
      <c r="G143" s="357"/>
      <c r="H143" s="357"/>
      <c r="I143" s="357"/>
      <c r="J143" s="357"/>
      <c r="K143" s="358"/>
    </row>
    <row r="144" s="1" customFormat="1" ht="18.75" customHeight="1">
      <c r="B144" s="343"/>
      <c r="C144" s="343"/>
      <c r="D144" s="343"/>
      <c r="E144" s="343"/>
      <c r="F144" s="344"/>
      <c r="G144" s="343"/>
      <c r="H144" s="343"/>
      <c r="I144" s="343"/>
      <c r="J144" s="343"/>
      <c r="K144" s="343"/>
    </row>
    <row r="145" s="1" customFormat="1" ht="18.75" customHeight="1">
      <c r="B145" s="315"/>
      <c r="C145" s="315"/>
      <c r="D145" s="315"/>
      <c r="E145" s="315"/>
      <c r="F145" s="315"/>
      <c r="G145" s="315"/>
      <c r="H145" s="315"/>
      <c r="I145" s="315"/>
      <c r="J145" s="315"/>
      <c r="K145" s="315"/>
    </row>
    <row r="146" s="1" customFormat="1" ht="7.5" customHeight="1">
      <c r="B146" s="316"/>
      <c r="C146" s="317"/>
      <c r="D146" s="317"/>
      <c r="E146" s="317"/>
      <c r="F146" s="317"/>
      <c r="G146" s="317"/>
      <c r="H146" s="317"/>
      <c r="I146" s="317"/>
      <c r="J146" s="317"/>
      <c r="K146" s="318"/>
    </row>
    <row r="147" s="1" customFormat="1" ht="45" customHeight="1">
      <c r="B147" s="319"/>
      <c r="C147" s="320" t="s">
        <v>522</v>
      </c>
      <c r="D147" s="320"/>
      <c r="E147" s="320"/>
      <c r="F147" s="320"/>
      <c r="G147" s="320"/>
      <c r="H147" s="320"/>
      <c r="I147" s="320"/>
      <c r="J147" s="320"/>
      <c r="K147" s="321"/>
    </row>
    <row r="148" s="1" customFormat="1" ht="17.25" customHeight="1">
      <c r="B148" s="319"/>
      <c r="C148" s="322" t="s">
        <v>457</v>
      </c>
      <c r="D148" s="322"/>
      <c r="E148" s="322"/>
      <c r="F148" s="322" t="s">
        <v>458</v>
      </c>
      <c r="G148" s="323"/>
      <c r="H148" s="322" t="s">
        <v>54</v>
      </c>
      <c r="I148" s="322" t="s">
        <v>57</v>
      </c>
      <c r="J148" s="322" t="s">
        <v>459</v>
      </c>
      <c r="K148" s="321"/>
    </row>
    <row r="149" s="1" customFormat="1" ht="17.25" customHeight="1">
      <c r="B149" s="319"/>
      <c r="C149" s="324" t="s">
        <v>460</v>
      </c>
      <c r="D149" s="324"/>
      <c r="E149" s="324"/>
      <c r="F149" s="325" t="s">
        <v>461</v>
      </c>
      <c r="G149" s="326"/>
      <c r="H149" s="324"/>
      <c r="I149" s="324"/>
      <c r="J149" s="324" t="s">
        <v>462</v>
      </c>
      <c r="K149" s="321"/>
    </row>
    <row r="150" s="1" customFormat="1" ht="5.25" customHeight="1">
      <c r="B150" s="332"/>
      <c r="C150" s="327"/>
      <c r="D150" s="327"/>
      <c r="E150" s="327"/>
      <c r="F150" s="327"/>
      <c r="G150" s="328"/>
      <c r="H150" s="327"/>
      <c r="I150" s="327"/>
      <c r="J150" s="327"/>
      <c r="K150" s="355"/>
    </row>
    <row r="151" s="1" customFormat="1" ht="15" customHeight="1">
      <c r="B151" s="332"/>
      <c r="C151" s="359" t="s">
        <v>466</v>
      </c>
      <c r="D151" s="307"/>
      <c r="E151" s="307"/>
      <c r="F151" s="360" t="s">
        <v>463</v>
      </c>
      <c r="G151" s="307"/>
      <c r="H151" s="359" t="s">
        <v>503</v>
      </c>
      <c r="I151" s="359" t="s">
        <v>465</v>
      </c>
      <c r="J151" s="359">
        <v>120</v>
      </c>
      <c r="K151" s="355"/>
    </row>
    <row r="152" s="1" customFormat="1" ht="15" customHeight="1">
      <c r="B152" s="332"/>
      <c r="C152" s="359" t="s">
        <v>512</v>
      </c>
      <c r="D152" s="307"/>
      <c r="E152" s="307"/>
      <c r="F152" s="360" t="s">
        <v>463</v>
      </c>
      <c r="G152" s="307"/>
      <c r="H152" s="359" t="s">
        <v>523</v>
      </c>
      <c r="I152" s="359" t="s">
        <v>465</v>
      </c>
      <c r="J152" s="359" t="s">
        <v>514</v>
      </c>
      <c r="K152" s="355"/>
    </row>
    <row r="153" s="1" customFormat="1" ht="15" customHeight="1">
      <c r="B153" s="332"/>
      <c r="C153" s="359" t="s">
        <v>411</v>
      </c>
      <c r="D153" s="307"/>
      <c r="E153" s="307"/>
      <c r="F153" s="360" t="s">
        <v>463</v>
      </c>
      <c r="G153" s="307"/>
      <c r="H153" s="359" t="s">
        <v>524</v>
      </c>
      <c r="I153" s="359" t="s">
        <v>465</v>
      </c>
      <c r="J153" s="359" t="s">
        <v>514</v>
      </c>
      <c r="K153" s="355"/>
    </row>
    <row r="154" s="1" customFormat="1" ht="15" customHeight="1">
      <c r="B154" s="332"/>
      <c r="C154" s="359" t="s">
        <v>468</v>
      </c>
      <c r="D154" s="307"/>
      <c r="E154" s="307"/>
      <c r="F154" s="360" t="s">
        <v>469</v>
      </c>
      <c r="G154" s="307"/>
      <c r="H154" s="359" t="s">
        <v>503</v>
      </c>
      <c r="I154" s="359" t="s">
        <v>465</v>
      </c>
      <c r="J154" s="359">
        <v>50</v>
      </c>
      <c r="K154" s="355"/>
    </row>
    <row r="155" s="1" customFormat="1" ht="15" customHeight="1">
      <c r="B155" s="332"/>
      <c r="C155" s="359" t="s">
        <v>471</v>
      </c>
      <c r="D155" s="307"/>
      <c r="E155" s="307"/>
      <c r="F155" s="360" t="s">
        <v>463</v>
      </c>
      <c r="G155" s="307"/>
      <c r="H155" s="359" t="s">
        <v>503</v>
      </c>
      <c r="I155" s="359" t="s">
        <v>473</v>
      </c>
      <c r="J155" s="359"/>
      <c r="K155" s="355"/>
    </row>
    <row r="156" s="1" customFormat="1" ht="15" customHeight="1">
      <c r="B156" s="332"/>
      <c r="C156" s="359" t="s">
        <v>482</v>
      </c>
      <c r="D156" s="307"/>
      <c r="E156" s="307"/>
      <c r="F156" s="360" t="s">
        <v>469</v>
      </c>
      <c r="G156" s="307"/>
      <c r="H156" s="359" t="s">
        <v>503</v>
      </c>
      <c r="I156" s="359" t="s">
        <v>465</v>
      </c>
      <c r="J156" s="359">
        <v>50</v>
      </c>
      <c r="K156" s="355"/>
    </row>
    <row r="157" s="1" customFormat="1" ht="15" customHeight="1">
      <c r="B157" s="332"/>
      <c r="C157" s="359" t="s">
        <v>490</v>
      </c>
      <c r="D157" s="307"/>
      <c r="E157" s="307"/>
      <c r="F157" s="360" t="s">
        <v>469</v>
      </c>
      <c r="G157" s="307"/>
      <c r="H157" s="359" t="s">
        <v>503</v>
      </c>
      <c r="I157" s="359" t="s">
        <v>465</v>
      </c>
      <c r="J157" s="359">
        <v>50</v>
      </c>
      <c r="K157" s="355"/>
    </row>
    <row r="158" s="1" customFormat="1" ht="15" customHeight="1">
      <c r="B158" s="332"/>
      <c r="C158" s="359" t="s">
        <v>488</v>
      </c>
      <c r="D158" s="307"/>
      <c r="E158" s="307"/>
      <c r="F158" s="360" t="s">
        <v>469</v>
      </c>
      <c r="G158" s="307"/>
      <c r="H158" s="359" t="s">
        <v>503</v>
      </c>
      <c r="I158" s="359" t="s">
        <v>465</v>
      </c>
      <c r="J158" s="359">
        <v>50</v>
      </c>
      <c r="K158" s="355"/>
    </row>
    <row r="159" s="1" customFormat="1" ht="15" customHeight="1">
      <c r="B159" s="332"/>
      <c r="C159" s="359" t="s">
        <v>93</v>
      </c>
      <c r="D159" s="307"/>
      <c r="E159" s="307"/>
      <c r="F159" s="360" t="s">
        <v>463</v>
      </c>
      <c r="G159" s="307"/>
      <c r="H159" s="359" t="s">
        <v>525</v>
      </c>
      <c r="I159" s="359" t="s">
        <v>465</v>
      </c>
      <c r="J159" s="359" t="s">
        <v>526</v>
      </c>
      <c r="K159" s="355"/>
    </row>
    <row r="160" s="1" customFormat="1" ht="15" customHeight="1">
      <c r="B160" s="332"/>
      <c r="C160" s="359" t="s">
        <v>527</v>
      </c>
      <c r="D160" s="307"/>
      <c r="E160" s="307"/>
      <c r="F160" s="360" t="s">
        <v>463</v>
      </c>
      <c r="G160" s="307"/>
      <c r="H160" s="359" t="s">
        <v>528</v>
      </c>
      <c r="I160" s="359" t="s">
        <v>498</v>
      </c>
      <c r="J160" s="359"/>
      <c r="K160" s="355"/>
    </row>
    <row r="161" s="1" customFormat="1" ht="15" customHeight="1">
      <c r="B161" s="361"/>
      <c r="C161" s="341"/>
      <c r="D161" s="341"/>
      <c r="E161" s="341"/>
      <c r="F161" s="341"/>
      <c r="G161" s="341"/>
      <c r="H161" s="341"/>
      <c r="I161" s="341"/>
      <c r="J161" s="341"/>
      <c r="K161" s="362"/>
    </row>
    <row r="162" s="1" customFormat="1" ht="18.75" customHeight="1">
      <c r="B162" s="343"/>
      <c r="C162" s="353"/>
      <c r="D162" s="353"/>
      <c r="E162" s="353"/>
      <c r="F162" s="363"/>
      <c r="G162" s="353"/>
      <c r="H162" s="353"/>
      <c r="I162" s="353"/>
      <c r="J162" s="353"/>
      <c r="K162" s="343"/>
    </row>
    <row r="163" s="1" customFormat="1" ht="18.75" customHeight="1">
      <c r="B163" s="315"/>
      <c r="C163" s="315"/>
      <c r="D163" s="315"/>
      <c r="E163" s="315"/>
      <c r="F163" s="315"/>
      <c r="G163" s="315"/>
      <c r="H163" s="315"/>
      <c r="I163" s="315"/>
      <c r="J163" s="315"/>
      <c r="K163" s="315"/>
    </row>
    <row r="164" s="1" customFormat="1" ht="7.5" customHeight="1">
      <c r="B164" s="294"/>
      <c r="C164" s="295"/>
      <c r="D164" s="295"/>
      <c r="E164" s="295"/>
      <c r="F164" s="295"/>
      <c r="G164" s="295"/>
      <c r="H164" s="295"/>
      <c r="I164" s="295"/>
      <c r="J164" s="295"/>
      <c r="K164" s="296"/>
    </row>
    <row r="165" s="1" customFormat="1" ht="45" customHeight="1">
      <c r="B165" s="297"/>
      <c r="C165" s="298" t="s">
        <v>529</v>
      </c>
      <c r="D165" s="298"/>
      <c r="E165" s="298"/>
      <c r="F165" s="298"/>
      <c r="G165" s="298"/>
      <c r="H165" s="298"/>
      <c r="I165" s="298"/>
      <c r="J165" s="298"/>
      <c r="K165" s="299"/>
    </row>
    <row r="166" s="1" customFormat="1" ht="17.25" customHeight="1">
      <c r="B166" s="297"/>
      <c r="C166" s="322" t="s">
        <v>457</v>
      </c>
      <c r="D166" s="322"/>
      <c r="E166" s="322"/>
      <c r="F166" s="322" t="s">
        <v>458</v>
      </c>
      <c r="G166" s="364"/>
      <c r="H166" s="365" t="s">
        <v>54</v>
      </c>
      <c r="I166" s="365" t="s">
        <v>57</v>
      </c>
      <c r="J166" s="322" t="s">
        <v>459</v>
      </c>
      <c r="K166" s="299"/>
    </row>
    <row r="167" s="1" customFormat="1" ht="17.25" customHeight="1">
      <c r="B167" s="300"/>
      <c r="C167" s="324" t="s">
        <v>460</v>
      </c>
      <c r="D167" s="324"/>
      <c r="E167" s="324"/>
      <c r="F167" s="325" t="s">
        <v>461</v>
      </c>
      <c r="G167" s="366"/>
      <c r="H167" s="367"/>
      <c r="I167" s="367"/>
      <c r="J167" s="324" t="s">
        <v>462</v>
      </c>
      <c r="K167" s="302"/>
    </row>
    <row r="168" s="1" customFormat="1" ht="5.25" customHeight="1">
      <c r="B168" s="332"/>
      <c r="C168" s="327"/>
      <c r="D168" s="327"/>
      <c r="E168" s="327"/>
      <c r="F168" s="327"/>
      <c r="G168" s="328"/>
      <c r="H168" s="327"/>
      <c r="I168" s="327"/>
      <c r="J168" s="327"/>
      <c r="K168" s="355"/>
    </row>
    <row r="169" s="1" customFormat="1" ht="15" customHeight="1">
      <c r="B169" s="332"/>
      <c r="C169" s="307" t="s">
        <v>466</v>
      </c>
      <c r="D169" s="307"/>
      <c r="E169" s="307"/>
      <c r="F169" s="330" t="s">
        <v>463</v>
      </c>
      <c r="G169" s="307"/>
      <c r="H169" s="307" t="s">
        <v>503</v>
      </c>
      <c r="I169" s="307" t="s">
        <v>465</v>
      </c>
      <c r="J169" s="307">
        <v>120</v>
      </c>
      <c r="K169" s="355"/>
    </row>
    <row r="170" s="1" customFormat="1" ht="15" customHeight="1">
      <c r="B170" s="332"/>
      <c r="C170" s="307" t="s">
        <v>512</v>
      </c>
      <c r="D170" s="307"/>
      <c r="E170" s="307"/>
      <c r="F170" s="330" t="s">
        <v>463</v>
      </c>
      <c r="G170" s="307"/>
      <c r="H170" s="307" t="s">
        <v>513</v>
      </c>
      <c r="I170" s="307" t="s">
        <v>465</v>
      </c>
      <c r="J170" s="307" t="s">
        <v>514</v>
      </c>
      <c r="K170" s="355"/>
    </row>
    <row r="171" s="1" customFormat="1" ht="15" customHeight="1">
      <c r="B171" s="332"/>
      <c r="C171" s="307" t="s">
        <v>411</v>
      </c>
      <c r="D171" s="307"/>
      <c r="E171" s="307"/>
      <c r="F171" s="330" t="s">
        <v>463</v>
      </c>
      <c r="G171" s="307"/>
      <c r="H171" s="307" t="s">
        <v>530</v>
      </c>
      <c r="I171" s="307" t="s">
        <v>465</v>
      </c>
      <c r="J171" s="307" t="s">
        <v>514</v>
      </c>
      <c r="K171" s="355"/>
    </row>
    <row r="172" s="1" customFormat="1" ht="15" customHeight="1">
      <c r="B172" s="332"/>
      <c r="C172" s="307" t="s">
        <v>468</v>
      </c>
      <c r="D172" s="307"/>
      <c r="E172" s="307"/>
      <c r="F172" s="330" t="s">
        <v>469</v>
      </c>
      <c r="G172" s="307"/>
      <c r="H172" s="307" t="s">
        <v>530</v>
      </c>
      <c r="I172" s="307" t="s">
        <v>465</v>
      </c>
      <c r="J172" s="307">
        <v>50</v>
      </c>
      <c r="K172" s="355"/>
    </row>
    <row r="173" s="1" customFormat="1" ht="15" customHeight="1">
      <c r="B173" s="332"/>
      <c r="C173" s="307" t="s">
        <v>471</v>
      </c>
      <c r="D173" s="307"/>
      <c r="E173" s="307"/>
      <c r="F173" s="330" t="s">
        <v>463</v>
      </c>
      <c r="G173" s="307"/>
      <c r="H173" s="307" t="s">
        <v>530</v>
      </c>
      <c r="I173" s="307" t="s">
        <v>473</v>
      </c>
      <c r="J173" s="307"/>
      <c r="K173" s="355"/>
    </row>
    <row r="174" s="1" customFormat="1" ht="15" customHeight="1">
      <c r="B174" s="332"/>
      <c r="C174" s="307" t="s">
        <v>482</v>
      </c>
      <c r="D174" s="307"/>
      <c r="E174" s="307"/>
      <c r="F174" s="330" t="s">
        <v>469</v>
      </c>
      <c r="G174" s="307"/>
      <c r="H174" s="307" t="s">
        <v>530</v>
      </c>
      <c r="I174" s="307" t="s">
        <v>465</v>
      </c>
      <c r="J174" s="307">
        <v>50</v>
      </c>
      <c r="K174" s="355"/>
    </row>
    <row r="175" s="1" customFormat="1" ht="15" customHeight="1">
      <c r="B175" s="332"/>
      <c r="C175" s="307" t="s">
        <v>490</v>
      </c>
      <c r="D175" s="307"/>
      <c r="E175" s="307"/>
      <c r="F175" s="330" t="s">
        <v>469</v>
      </c>
      <c r="G175" s="307"/>
      <c r="H175" s="307" t="s">
        <v>530</v>
      </c>
      <c r="I175" s="307" t="s">
        <v>465</v>
      </c>
      <c r="J175" s="307">
        <v>50</v>
      </c>
      <c r="K175" s="355"/>
    </row>
    <row r="176" s="1" customFormat="1" ht="15" customHeight="1">
      <c r="B176" s="332"/>
      <c r="C176" s="307" t="s">
        <v>488</v>
      </c>
      <c r="D176" s="307"/>
      <c r="E176" s="307"/>
      <c r="F176" s="330" t="s">
        <v>469</v>
      </c>
      <c r="G176" s="307"/>
      <c r="H176" s="307" t="s">
        <v>530</v>
      </c>
      <c r="I176" s="307" t="s">
        <v>465</v>
      </c>
      <c r="J176" s="307">
        <v>50</v>
      </c>
      <c r="K176" s="355"/>
    </row>
    <row r="177" s="1" customFormat="1" ht="15" customHeight="1">
      <c r="B177" s="332"/>
      <c r="C177" s="307" t="s">
        <v>112</v>
      </c>
      <c r="D177" s="307"/>
      <c r="E177" s="307"/>
      <c r="F177" s="330" t="s">
        <v>463</v>
      </c>
      <c r="G177" s="307"/>
      <c r="H177" s="307" t="s">
        <v>531</v>
      </c>
      <c r="I177" s="307" t="s">
        <v>532</v>
      </c>
      <c r="J177" s="307"/>
      <c r="K177" s="355"/>
    </row>
    <row r="178" s="1" customFormat="1" ht="15" customHeight="1">
      <c r="B178" s="332"/>
      <c r="C178" s="307" t="s">
        <v>57</v>
      </c>
      <c r="D178" s="307"/>
      <c r="E178" s="307"/>
      <c r="F178" s="330" t="s">
        <v>463</v>
      </c>
      <c r="G178" s="307"/>
      <c r="H178" s="307" t="s">
        <v>533</v>
      </c>
      <c r="I178" s="307" t="s">
        <v>534</v>
      </c>
      <c r="J178" s="307">
        <v>1</v>
      </c>
      <c r="K178" s="355"/>
    </row>
    <row r="179" s="1" customFormat="1" ht="15" customHeight="1">
      <c r="B179" s="332"/>
      <c r="C179" s="307" t="s">
        <v>53</v>
      </c>
      <c r="D179" s="307"/>
      <c r="E179" s="307"/>
      <c r="F179" s="330" t="s">
        <v>463</v>
      </c>
      <c r="G179" s="307"/>
      <c r="H179" s="307" t="s">
        <v>535</v>
      </c>
      <c r="I179" s="307" t="s">
        <v>465</v>
      </c>
      <c r="J179" s="307">
        <v>20</v>
      </c>
      <c r="K179" s="355"/>
    </row>
    <row r="180" s="1" customFormat="1" ht="15" customHeight="1">
      <c r="B180" s="332"/>
      <c r="C180" s="307" t="s">
        <v>54</v>
      </c>
      <c r="D180" s="307"/>
      <c r="E180" s="307"/>
      <c r="F180" s="330" t="s">
        <v>463</v>
      </c>
      <c r="G180" s="307"/>
      <c r="H180" s="307" t="s">
        <v>536</v>
      </c>
      <c r="I180" s="307" t="s">
        <v>465</v>
      </c>
      <c r="J180" s="307">
        <v>255</v>
      </c>
      <c r="K180" s="355"/>
    </row>
    <row r="181" s="1" customFormat="1" ht="15" customHeight="1">
      <c r="B181" s="332"/>
      <c r="C181" s="307" t="s">
        <v>113</v>
      </c>
      <c r="D181" s="307"/>
      <c r="E181" s="307"/>
      <c r="F181" s="330" t="s">
        <v>463</v>
      </c>
      <c r="G181" s="307"/>
      <c r="H181" s="307" t="s">
        <v>427</v>
      </c>
      <c r="I181" s="307" t="s">
        <v>465</v>
      </c>
      <c r="J181" s="307">
        <v>10</v>
      </c>
      <c r="K181" s="355"/>
    </row>
    <row r="182" s="1" customFormat="1" ht="15" customHeight="1">
      <c r="B182" s="332"/>
      <c r="C182" s="307" t="s">
        <v>114</v>
      </c>
      <c r="D182" s="307"/>
      <c r="E182" s="307"/>
      <c r="F182" s="330" t="s">
        <v>463</v>
      </c>
      <c r="G182" s="307"/>
      <c r="H182" s="307" t="s">
        <v>537</v>
      </c>
      <c r="I182" s="307" t="s">
        <v>498</v>
      </c>
      <c r="J182" s="307"/>
      <c r="K182" s="355"/>
    </row>
    <row r="183" s="1" customFormat="1" ht="15" customHeight="1">
      <c r="B183" s="332"/>
      <c r="C183" s="307" t="s">
        <v>538</v>
      </c>
      <c r="D183" s="307"/>
      <c r="E183" s="307"/>
      <c r="F183" s="330" t="s">
        <v>463</v>
      </c>
      <c r="G183" s="307"/>
      <c r="H183" s="307" t="s">
        <v>539</v>
      </c>
      <c r="I183" s="307" t="s">
        <v>498</v>
      </c>
      <c r="J183" s="307"/>
      <c r="K183" s="355"/>
    </row>
    <row r="184" s="1" customFormat="1" ht="15" customHeight="1">
      <c r="B184" s="332"/>
      <c r="C184" s="307" t="s">
        <v>527</v>
      </c>
      <c r="D184" s="307"/>
      <c r="E184" s="307"/>
      <c r="F184" s="330" t="s">
        <v>463</v>
      </c>
      <c r="G184" s="307"/>
      <c r="H184" s="307" t="s">
        <v>540</v>
      </c>
      <c r="I184" s="307" t="s">
        <v>498</v>
      </c>
      <c r="J184" s="307"/>
      <c r="K184" s="355"/>
    </row>
    <row r="185" s="1" customFormat="1" ht="15" customHeight="1">
      <c r="B185" s="332"/>
      <c r="C185" s="307" t="s">
        <v>116</v>
      </c>
      <c r="D185" s="307"/>
      <c r="E185" s="307"/>
      <c r="F185" s="330" t="s">
        <v>469</v>
      </c>
      <c r="G185" s="307"/>
      <c r="H185" s="307" t="s">
        <v>541</v>
      </c>
      <c r="I185" s="307" t="s">
        <v>465</v>
      </c>
      <c r="J185" s="307">
        <v>50</v>
      </c>
      <c r="K185" s="355"/>
    </row>
    <row r="186" s="1" customFormat="1" ht="15" customHeight="1">
      <c r="B186" s="332"/>
      <c r="C186" s="307" t="s">
        <v>542</v>
      </c>
      <c r="D186" s="307"/>
      <c r="E186" s="307"/>
      <c r="F186" s="330" t="s">
        <v>469</v>
      </c>
      <c r="G186" s="307"/>
      <c r="H186" s="307" t="s">
        <v>543</v>
      </c>
      <c r="I186" s="307" t="s">
        <v>544</v>
      </c>
      <c r="J186" s="307"/>
      <c r="K186" s="355"/>
    </row>
    <row r="187" s="1" customFormat="1" ht="15" customHeight="1">
      <c r="B187" s="332"/>
      <c r="C187" s="307" t="s">
        <v>545</v>
      </c>
      <c r="D187" s="307"/>
      <c r="E187" s="307"/>
      <c r="F187" s="330" t="s">
        <v>469</v>
      </c>
      <c r="G187" s="307"/>
      <c r="H187" s="307" t="s">
        <v>546</v>
      </c>
      <c r="I187" s="307" t="s">
        <v>544</v>
      </c>
      <c r="J187" s="307"/>
      <c r="K187" s="355"/>
    </row>
    <row r="188" s="1" customFormat="1" ht="15" customHeight="1">
      <c r="B188" s="332"/>
      <c r="C188" s="307" t="s">
        <v>547</v>
      </c>
      <c r="D188" s="307"/>
      <c r="E188" s="307"/>
      <c r="F188" s="330" t="s">
        <v>469</v>
      </c>
      <c r="G188" s="307"/>
      <c r="H188" s="307" t="s">
        <v>548</v>
      </c>
      <c r="I188" s="307" t="s">
        <v>544</v>
      </c>
      <c r="J188" s="307"/>
      <c r="K188" s="355"/>
    </row>
    <row r="189" s="1" customFormat="1" ht="15" customHeight="1">
      <c r="B189" s="332"/>
      <c r="C189" s="368" t="s">
        <v>549</v>
      </c>
      <c r="D189" s="307"/>
      <c r="E189" s="307"/>
      <c r="F189" s="330" t="s">
        <v>469</v>
      </c>
      <c r="G189" s="307"/>
      <c r="H189" s="307" t="s">
        <v>550</v>
      </c>
      <c r="I189" s="307" t="s">
        <v>551</v>
      </c>
      <c r="J189" s="369" t="s">
        <v>552</v>
      </c>
      <c r="K189" s="355"/>
    </row>
    <row r="190" s="1" customFormat="1" ht="15" customHeight="1">
      <c r="B190" s="332"/>
      <c r="C190" s="368" t="s">
        <v>42</v>
      </c>
      <c r="D190" s="307"/>
      <c r="E190" s="307"/>
      <c r="F190" s="330" t="s">
        <v>463</v>
      </c>
      <c r="G190" s="307"/>
      <c r="H190" s="304" t="s">
        <v>553</v>
      </c>
      <c r="I190" s="307" t="s">
        <v>554</v>
      </c>
      <c r="J190" s="307"/>
      <c r="K190" s="355"/>
    </row>
    <row r="191" s="1" customFormat="1" ht="15" customHeight="1">
      <c r="B191" s="332"/>
      <c r="C191" s="368" t="s">
        <v>555</v>
      </c>
      <c r="D191" s="307"/>
      <c r="E191" s="307"/>
      <c r="F191" s="330" t="s">
        <v>463</v>
      </c>
      <c r="G191" s="307"/>
      <c r="H191" s="307" t="s">
        <v>556</v>
      </c>
      <c r="I191" s="307" t="s">
        <v>498</v>
      </c>
      <c r="J191" s="307"/>
      <c r="K191" s="355"/>
    </row>
    <row r="192" s="1" customFormat="1" ht="15" customHeight="1">
      <c r="B192" s="332"/>
      <c r="C192" s="368" t="s">
        <v>557</v>
      </c>
      <c r="D192" s="307"/>
      <c r="E192" s="307"/>
      <c r="F192" s="330" t="s">
        <v>463</v>
      </c>
      <c r="G192" s="307"/>
      <c r="H192" s="307" t="s">
        <v>558</v>
      </c>
      <c r="I192" s="307" t="s">
        <v>498</v>
      </c>
      <c r="J192" s="307"/>
      <c r="K192" s="355"/>
    </row>
    <row r="193" s="1" customFormat="1" ht="15" customHeight="1">
      <c r="B193" s="332"/>
      <c r="C193" s="368" t="s">
        <v>559</v>
      </c>
      <c r="D193" s="307"/>
      <c r="E193" s="307"/>
      <c r="F193" s="330" t="s">
        <v>469</v>
      </c>
      <c r="G193" s="307"/>
      <c r="H193" s="307" t="s">
        <v>560</v>
      </c>
      <c r="I193" s="307" t="s">
        <v>498</v>
      </c>
      <c r="J193" s="307"/>
      <c r="K193" s="355"/>
    </row>
    <row r="194" s="1" customFormat="1" ht="15" customHeight="1">
      <c r="B194" s="361"/>
      <c r="C194" s="370"/>
      <c r="D194" s="341"/>
      <c r="E194" s="341"/>
      <c r="F194" s="341"/>
      <c r="G194" s="341"/>
      <c r="H194" s="341"/>
      <c r="I194" s="341"/>
      <c r="J194" s="341"/>
      <c r="K194" s="362"/>
    </row>
    <row r="195" s="1" customFormat="1" ht="18.75" customHeight="1">
      <c r="B195" s="343"/>
      <c r="C195" s="353"/>
      <c r="D195" s="353"/>
      <c r="E195" s="353"/>
      <c r="F195" s="363"/>
      <c r="G195" s="353"/>
      <c r="H195" s="353"/>
      <c r="I195" s="353"/>
      <c r="J195" s="353"/>
      <c r="K195" s="343"/>
    </row>
    <row r="196" s="1" customFormat="1" ht="18.75" customHeight="1">
      <c r="B196" s="343"/>
      <c r="C196" s="353"/>
      <c r="D196" s="353"/>
      <c r="E196" s="353"/>
      <c r="F196" s="363"/>
      <c r="G196" s="353"/>
      <c r="H196" s="353"/>
      <c r="I196" s="353"/>
      <c r="J196" s="353"/>
      <c r="K196" s="343"/>
    </row>
    <row r="197" s="1" customFormat="1" ht="18.75" customHeight="1">
      <c r="B197" s="315"/>
      <c r="C197" s="315"/>
      <c r="D197" s="315"/>
      <c r="E197" s="315"/>
      <c r="F197" s="315"/>
      <c r="G197" s="315"/>
      <c r="H197" s="315"/>
      <c r="I197" s="315"/>
      <c r="J197" s="315"/>
      <c r="K197" s="315"/>
    </row>
    <row r="198" s="1" customFormat="1" ht="13.5">
      <c r="B198" s="294"/>
      <c r="C198" s="295"/>
      <c r="D198" s="295"/>
      <c r="E198" s="295"/>
      <c r="F198" s="295"/>
      <c r="G198" s="295"/>
      <c r="H198" s="295"/>
      <c r="I198" s="295"/>
      <c r="J198" s="295"/>
      <c r="K198" s="296"/>
    </row>
    <row r="199" s="1" customFormat="1" ht="21">
      <c r="B199" s="297"/>
      <c r="C199" s="298" t="s">
        <v>561</v>
      </c>
      <c r="D199" s="298"/>
      <c r="E199" s="298"/>
      <c r="F199" s="298"/>
      <c r="G199" s="298"/>
      <c r="H199" s="298"/>
      <c r="I199" s="298"/>
      <c r="J199" s="298"/>
      <c r="K199" s="299"/>
    </row>
    <row r="200" s="1" customFormat="1" ht="25.5" customHeight="1">
      <c r="B200" s="297"/>
      <c r="C200" s="371" t="s">
        <v>562</v>
      </c>
      <c r="D200" s="371"/>
      <c r="E200" s="371"/>
      <c r="F200" s="371" t="s">
        <v>563</v>
      </c>
      <c r="G200" s="372"/>
      <c r="H200" s="371" t="s">
        <v>564</v>
      </c>
      <c r="I200" s="371"/>
      <c r="J200" s="371"/>
      <c r="K200" s="299"/>
    </row>
    <row r="201" s="1" customFormat="1" ht="5.25" customHeight="1">
      <c r="B201" s="332"/>
      <c r="C201" s="327"/>
      <c r="D201" s="327"/>
      <c r="E201" s="327"/>
      <c r="F201" s="327"/>
      <c r="G201" s="353"/>
      <c r="H201" s="327"/>
      <c r="I201" s="327"/>
      <c r="J201" s="327"/>
      <c r="K201" s="355"/>
    </row>
    <row r="202" s="1" customFormat="1" ht="15" customHeight="1">
      <c r="B202" s="332"/>
      <c r="C202" s="307" t="s">
        <v>554</v>
      </c>
      <c r="D202" s="307"/>
      <c r="E202" s="307"/>
      <c r="F202" s="330" t="s">
        <v>43</v>
      </c>
      <c r="G202" s="307"/>
      <c r="H202" s="307" t="s">
        <v>565</v>
      </c>
      <c r="I202" s="307"/>
      <c r="J202" s="307"/>
      <c r="K202" s="355"/>
    </row>
    <row r="203" s="1" customFormat="1" ht="15" customHeight="1">
      <c r="B203" s="332"/>
      <c r="C203" s="307"/>
      <c r="D203" s="307"/>
      <c r="E203" s="307"/>
      <c r="F203" s="330" t="s">
        <v>44</v>
      </c>
      <c r="G203" s="307"/>
      <c r="H203" s="307" t="s">
        <v>566</v>
      </c>
      <c r="I203" s="307"/>
      <c r="J203" s="307"/>
      <c r="K203" s="355"/>
    </row>
    <row r="204" s="1" customFormat="1" ht="15" customHeight="1">
      <c r="B204" s="332"/>
      <c r="C204" s="307"/>
      <c r="D204" s="307"/>
      <c r="E204" s="307"/>
      <c r="F204" s="330" t="s">
        <v>47</v>
      </c>
      <c r="G204" s="307"/>
      <c r="H204" s="307" t="s">
        <v>567</v>
      </c>
      <c r="I204" s="307"/>
      <c r="J204" s="307"/>
      <c r="K204" s="355"/>
    </row>
    <row r="205" s="1" customFormat="1" ht="15" customHeight="1">
      <c r="B205" s="332"/>
      <c r="C205" s="307"/>
      <c r="D205" s="307"/>
      <c r="E205" s="307"/>
      <c r="F205" s="330" t="s">
        <v>45</v>
      </c>
      <c r="G205" s="307"/>
      <c r="H205" s="307" t="s">
        <v>568</v>
      </c>
      <c r="I205" s="307"/>
      <c r="J205" s="307"/>
      <c r="K205" s="355"/>
    </row>
    <row r="206" s="1" customFormat="1" ht="15" customHeight="1">
      <c r="B206" s="332"/>
      <c r="C206" s="307"/>
      <c r="D206" s="307"/>
      <c r="E206" s="307"/>
      <c r="F206" s="330" t="s">
        <v>46</v>
      </c>
      <c r="G206" s="307"/>
      <c r="H206" s="307" t="s">
        <v>569</v>
      </c>
      <c r="I206" s="307"/>
      <c r="J206" s="307"/>
      <c r="K206" s="355"/>
    </row>
    <row r="207" s="1" customFormat="1" ht="15" customHeight="1">
      <c r="B207" s="332"/>
      <c r="C207" s="307"/>
      <c r="D207" s="307"/>
      <c r="E207" s="307"/>
      <c r="F207" s="330"/>
      <c r="G207" s="307"/>
      <c r="H207" s="307"/>
      <c r="I207" s="307"/>
      <c r="J207" s="307"/>
      <c r="K207" s="355"/>
    </row>
    <row r="208" s="1" customFormat="1" ht="15" customHeight="1">
      <c r="B208" s="332"/>
      <c r="C208" s="307" t="s">
        <v>510</v>
      </c>
      <c r="D208" s="307"/>
      <c r="E208" s="307"/>
      <c r="F208" s="330" t="s">
        <v>79</v>
      </c>
      <c r="G208" s="307"/>
      <c r="H208" s="307" t="s">
        <v>570</v>
      </c>
      <c r="I208" s="307"/>
      <c r="J208" s="307"/>
      <c r="K208" s="355"/>
    </row>
    <row r="209" s="1" customFormat="1" ht="15" customHeight="1">
      <c r="B209" s="332"/>
      <c r="C209" s="307"/>
      <c r="D209" s="307"/>
      <c r="E209" s="307"/>
      <c r="F209" s="330" t="s">
        <v>405</v>
      </c>
      <c r="G209" s="307"/>
      <c r="H209" s="307" t="s">
        <v>406</v>
      </c>
      <c r="I209" s="307"/>
      <c r="J209" s="307"/>
      <c r="K209" s="355"/>
    </row>
    <row r="210" s="1" customFormat="1" ht="15" customHeight="1">
      <c r="B210" s="332"/>
      <c r="C210" s="307"/>
      <c r="D210" s="307"/>
      <c r="E210" s="307"/>
      <c r="F210" s="330" t="s">
        <v>403</v>
      </c>
      <c r="G210" s="307"/>
      <c r="H210" s="307" t="s">
        <v>571</v>
      </c>
      <c r="I210" s="307"/>
      <c r="J210" s="307"/>
      <c r="K210" s="355"/>
    </row>
    <row r="211" s="1" customFormat="1" ht="15" customHeight="1">
      <c r="B211" s="373"/>
      <c r="C211" s="307"/>
      <c r="D211" s="307"/>
      <c r="E211" s="307"/>
      <c r="F211" s="330" t="s">
        <v>407</v>
      </c>
      <c r="G211" s="368"/>
      <c r="H211" s="359" t="s">
        <v>408</v>
      </c>
      <c r="I211" s="359"/>
      <c r="J211" s="359"/>
      <c r="K211" s="374"/>
    </row>
    <row r="212" s="1" customFormat="1" ht="15" customHeight="1">
      <c r="B212" s="373"/>
      <c r="C212" s="307"/>
      <c r="D212" s="307"/>
      <c r="E212" s="307"/>
      <c r="F212" s="330" t="s">
        <v>409</v>
      </c>
      <c r="G212" s="368"/>
      <c r="H212" s="359" t="s">
        <v>572</v>
      </c>
      <c r="I212" s="359"/>
      <c r="J212" s="359"/>
      <c r="K212" s="374"/>
    </row>
    <row r="213" s="1" customFormat="1" ht="15" customHeight="1">
      <c r="B213" s="373"/>
      <c r="C213" s="307"/>
      <c r="D213" s="307"/>
      <c r="E213" s="307"/>
      <c r="F213" s="330"/>
      <c r="G213" s="368"/>
      <c r="H213" s="359"/>
      <c r="I213" s="359"/>
      <c r="J213" s="359"/>
      <c r="K213" s="374"/>
    </row>
    <row r="214" s="1" customFormat="1" ht="15" customHeight="1">
      <c r="B214" s="373"/>
      <c r="C214" s="307" t="s">
        <v>534</v>
      </c>
      <c r="D214" s="307"/>
      <c r="E214" s="307"/>
      <c r="F214" s="330">
        <v>1</v>
      </c>
      <c r="G214" s="368"/>
      <c r="H214" s="359" t="s">
        <v>573</v>
      </c>
      <c r="I214" s="359"/>
      <c r="J214" s="359"/>
      <c r="K214" s="374"/>
    </row>
    <row r="215" s="1" customFormat="1" ht="15" customHeight="1">
      <c r="B215" s="373"/>
      <c r="C215" s="307"/>
      <c r="D215" s="307"/>
      <c r="E215" s="307"/>
      <c r="F215" s="330">
        <v>2</v>
      </c>
      <c r="G215" s="368"/>
      <c r="H215" s="359" t="s">
        <v>574</v>
      </c>
      <c r="I215" s="359"/>
      <c r="J215" s="359"/>
      <c r="K215" s="374"/>
    </row>
    <row r="216" s="1" customFormat="1" ht="15" customHeight="1">
      <c r="B216" s="373"/>
      <c r="C216" s="307"/>
      <c r="D216" s="307"/>
      <c r="E216" s="307"/>
      <c r="F216" s="330">
        <v>3</v>
      </c>
      <c r="G216" s="368"/>
      <c r="H216" s="359" t="s">
        <v>575</v>
      </c>
      <c r="I216" s="359"/>
      <c r="J216" s="359"/>
      <c r="K216" s="374"/>
    </row>
    <row r="217" s="1" customFormat="1" ht="15" customHeight="1">
      <c r="B217" s="373"/>
      <c r="C217" s="307"/>
      <c r="D217" s="307"/>
      <c r="E217" s="307"/>
      <c r="F217" s="330">
        <v>4</v>
      </c>
      <c r="G217" s="368"/>
      <c r="H217" s="359" t="s">
        <v>576</v>
      </c>
      <c r="I217" s="359"/>
      <c r="J217" s="359"/>
      <c r="K217" s="374"/>
    </row>
    <row r="218" s="1" customFormat="1" ht="12.75" customHeight="1">
      <c r="B218" s="375"/>
      <c r="C218" s="376"/>
      <c r="D218" s="376"/>
      <c r="E218" s="376"/>
      <c r="F218" s="376"/>
      <c r="G218" s="376"/>
      <c r="H218" s="376"/>
      <c r="I218" s="376"/>
      <c r="J218" s="376"/>
      <c r="K218" s="377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Michal_PC\Michal</dc:creator>
  <cp:lastModifiedBy>Michal_PC\Michal</cp:lastModifiedBy>
  <dcterms:created xsi:type="dcterms:W3CDTF">2021-02-15T08:00:15Z</dcterms:created>
  <dcterms:modified xsi:type="dcterms:W3CDTF">2021-02-15T08:00:20Z</dcterms:modified>
</cp:coreProperties>
</file>